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2015-34-104-SP - SO 104 –..." sheetId="2" r:id="rId2"/>
    <sheet name="2015-34-108-SP - SO 108 –..." sheetId="3" r:id="rId3"/>
    <sheet name="2015-34-109-SP - SO 109 –..." sheetId="4" r:id="rId4"/>
    <sheet name="2015-34-VON-SP - VON - So..." sheetId="5" r:id="rId5"/>
    <sheet name="Pokyny pro vyplnění" sheetId="6" r:id="rId6"/>
  </sheets>
  <definedNames>
    <definedName name="_xlnm.Print_Area" localSheetId="0">'Rekapitulace stavby'!$D$4:$AO$33,'Rekapitulace stavby'!$C$39:$AQ$60</definedName>
    <definedName name="_xlnm.Print_Titles" localSheetId="0">'Rekapitulace stavby'!$49:$49</definedName>
    <definedName name="_xlnm._FilterDatabase" localSheetId="1" hidden="1">'2015-34-104-SP - SO 104 –...'!$C$92:$K$350</definedName>
    <definedName name="_xlnm.Print_Area" localSheetId="1">'2015-34-104-SP - SO 104 –...'!$C$4:$J$38,'2015-34-104-SP - SO 104 –...'!$C$44:$J$72,'2015-34-104-SP - SO 104 –...'!$C$78:$K$350</definedName>
    <definedName name="_xlnm.Print_Titles" localSheetId="1">'2015-34-104-SP - SO 104 –...'!$92:$92</definedName>
    <definedName name="_xlnm._FilterDatabase" localSheetId="2" hidden="1">'2015-34-108-SP - SO 108 –...'!$C$87:$K$222</definedName>
    <definedName name="_xlnm.Print_Area" localSheetId="2">'2015-34-108-SP - SO 108 –...'!$C$4:$J$38,'2015-34-108-SP - SO 108 –...'!$C$44:$J$67,'2015-34-108-SP - SO 108 –...'!$C$73:$K$222</definedName>
    <definedName name="_xlnm.Print_Titles" localSheetId="2">'2015-34-108-SP - SO 108 –...'!$87:$87</definedName>
    <definedName name="_xlnm._FilterDatabase" localSheetId="3" hidden="1">'2015-34-109-SP - SO 109 –...'!$C$86:$K$179</definedName>
    <definedName name="_xlnm.Print_Area" localSheetId="3">'2015-34-109-SP - SO 109 –...'!$C$4:$J$38,'2015-34-109-SP - SO 109 –...'!$C$44:$J$66,'2015-34-109-SP - SO 109 –...'!$C$72:$K$179</definedName>
    <definedName name="_xlnm.Print_Titles" localSheetId="3">'2015-34-109-SP - SO 109 –...'!$86:$86</definedName>
    <definedName name="_xlnm._FilterDatabase" localSheetId="4" hidden="1">'2015-34-VON-SP - VON - So...'!$C$84:$K$97</definedName>
    <definedName name="_xlnm.Print_Area" localSheetId="4">'2015-34-VON-SP - VON - So...'!$C$4:$J$38,'2015-34-VON-SP - VON - So...'!$C$44:$J$64,'2015-34-VON-SP - VON - So...'!$C$70:$K$97</definedName>
    <definedName name="_xlnm.Print_Titles" localSheetId="4">'2015-34-VON-SP - VON - So...'!$84:$84</definedName>
    <definedName name="_xlnm.Print_Area" localSheetId="5">'Pokyny pro vyplnění'!$B$2:$K$69,'Pokyny pro vyplnění'!$B$72:$K$116,'Pokyny pro vyplnění'!$B$119:$K$188,'Pokyny pro vyplnění'!$B$196:$K$216</definedName>
  </definedNames>
  <calcPr/>
</workbook>
</file>

<file path=xl/calcChain.xml><?xml version="1.0" encoding="utf-8"?>
<calcChain xmlns="http://schemas.openxmlformats.org/spreadsheetml/2006/main">
  <c i="1" r="AY59"/>
  <c r="AX59"/>
  <c i="5" r="BI97"/>
  <c r="BH97"/>
  <c r="BG97"/>
  <c r="BF97"/>
  <c r="T97"/>
  <c r="R97"/>
  <c r="P97"/>
  <c r="BK97"/>
  <c r="J97"/>
  <c r="BE97"/>
  <c r="BI96"/>
  <c r="BH96"/>
  <c r="BG96"/>
  <c r="BF96"/>
  <c r="T96"/>
  <c r="T95"/>
  <c r="R96"/>
  <c r="R95"/>
  <c r="P96"/>
  <c r="P95"/>
  <c r="BK96"/>
  <c r="BK95"/>
  <c r="J95"/>
  <c r="J96"/>
  <c r="BE96"/>
  <c r="J63"/>
  <c r="BI94"/>
  <c r="BH94"/>
  <c r="BG94"/>
  <c r="BF94"/>
  <c r="T94"/>
  <c r="R94"/>
  <c r="P94"/>
  <c r="BK94"/>
  <c r="J94"/>
  <c r="BE94"/>
  <c r="BI92"/>
  <c r="BH92"/>
  <c r="BG92"/>
  <c r="BF92"/>
  <c r="T92"/>
  <c r="R92"/>
  <c r="P92"/>
  <c r="BK92"/>
  <c r="J92"/>
  <c r="BE92"/>
  <c r="BI90"/>
  <c r="BH90"/>
  <c r="BG90"/>
  <c r="BF90"/>
  <c r="T90"/>
  <c r="R90"/>
  <c r="P90"/>
  <c r="BK90"/>
  <c r="J90"/>
  <c r="BE90"/>
  <c r="BI88"/>
  <c r="F36"/>
  <c i="1" r="BD59"/>
  <c i="5" r="BH88"/>
  <c r="F35"/>
  <c i="1" r="BC59"/>
  <c i="5" r="BG88"/>
  <c r="F34"/>
  <c i="1" r="BB59"/>
  <c i="5" r="BF88"/>
  <c r="J33"/>
  <c i="1" r="AW59"/>
  <c i="5" r="F33"/>
  <c i="1" r="BA59"/>
  <c i="5" r="T88"/>
  <c r="T87"/>
  <c r="T86"/>
  <c r="T85"/>
  <c r="R88"/>
  <c r="R87"/>
  <c r="R86"/>
  <c r="R85"/>
  <c r="P88"/>
  <c r="P87"/>
  <c r="P86"/>
  <c r="P85"/>
  <c i="1" r="AU59"/>
  <c i="5" r="BK88"/>
  <c r="BK87"/>
  <c r="J87"/>
  <c r="BK86"/>
  <c r="J86"/>
  <c r="BK85"/>
  <c r="J85"/>
  <c r="J60"/>
  <c r="J29"/>
  <c i="1" r="AG59"/>
  <c i="5" r="J88"/>
  <c r="BE88"/>
  <c r="J32"/>
  <c i="1" r="AV59"/>
  <c i="5" r="F32"/>
  <c i="1" r="AZ59"/>
  <c i="5" r="J62"/>
  <c r="J61"/>
  <c r="J81"/>
  <c r="F81"/>
  <c r="F79"/>
  <c r="E77"/>
  <c r="J55"/>
  <c r="F55"/>
  <c r="F53"/>
  <c r="E51"/>
  <c r="J38"/>
  <c r="J20"/>
  <c r="E20"/>
  <c r="F82"/>
  <c r="F56"/>
  <c r="J19"/>
  <c r="J14"/>
  <c r="J79"/>
  <c r="J53"/>
  <c r="E7"/>
  <c r="E73"/>
  <c r="E47"/>
  <c i="1" r="AY57"/>
  <c r="AX57"/>
  <c i="4" r="BI179"/>
  <c r="BH179"/>
  <c r="BG179"/>
  <c r="BF179"/>
  <c r="T179"/>
  <c r="T178"/>
  <c r="R179"/>
  <c r="R178"/>
  <c r="P179"/>
  <c r="P178"/>
  <c r="BK179"/>
  <c r="BK178"/>
  <c r="J178"/>
  <c r="J179"/>
  <c r="BE179"/>
  <c r="J65"/>
  <c r="BI174"/>
  <c r="BH174"/>
  <c r="BG174"/>
  <c r="BF174"/>
  <c r="T174"/>
  <c r="R174"/>
  <c r="P174"/>
  <c r="BK174"/>
  <c r="J174"/>
  <c r="BE174"/>
  <c r="BI170"/>
  <c r="BH170"/>
  <c r="BG170"/>
  <c r="BF170"/>
  <c r="T170"/>
  <c r="R170"/>
  <c r="P170"/>
  <c r="BK170"/>
  <c r="J170"/>
  <c r="BE170"/>
  <c r="BI166"/>
  <c r="BH166"/>
  <c r="BG166"/>
  <c r="BF166"/>
  <c r="T166"/>
  <c r="R166"/>
  <c r="P166"/>
  <c r="BK166"/>
  <c r="J166"/>
  <c r="BE166"/>
  <c r="BI162"/>
  <c r="BH162"/>
  <c r="BG162"/>
  <c r="BF162"/>
  <c r="T162"/>
  <c r="R162"/>
  <c r="P162"/>
  <c r="BK162"/>
  <c r="J162"/>
  <c r="BE162"/>
  <c r="BI159"/>
  <c r="BH159"/>
  <c r="BG159"/>
  <c r="BF159"/>
  <c r="T159"/>
  <c r="R159"/>
  <c r="P159"/>
  <c r="BK159"/>
  <c r="J159"/>
  <c r="BE159"/>
  <c r="BI154"/>
  <c r="BH154"/>
  <c r="BG154"/>
  <c r="BF154"/>
  <c r="T154"/>
  <c r="R154"/>
  <c r="P154"/>
  <c r="BK154"/>
  <c r="J154"/>
  <c r="BE154"/>
  <c r="BI151"/>
  <c r="BH151"/>
  <c r="BG151"/>
  <c r="BF151"/>
  <c r="T151"/>
  <c r="R151"/>
  <c r="P151"/>
  <c r="BK151"/>
  <c r="J151"/>
  <c r="BE151"/>
  <c r="BI148"/>
  <c r="BH148"/>
  <c r="BG148"/>
  <c r="BF148"/>
  <c r="T148"/>
  <c r="R148"/>
  <c r="P148"/>
  <c r="BK148"/>
  <c r="J148"/>
  <c r="BE148"/>
  <c r="BI144"/>
  <c r="BH144"/>
  <c r="BG144"/>
  <c r="BF144"/>
  <c r="T144"/>
  <c r="R144"/>
  <c r="P144"/>
  <c r="BK144"/>
  <c r="J144"/>
  <c r="BE144"/>
  <c r="BI140"/>
  <c r="BH140"/>
  <c r="BG140"/>
  <c r="BF140"/>
  <c r="T140"/>
  <c r="R140"/>
  <c r="P140"/>
  <c r="BK140"/>
  <c r="J140"/>
  <c r="BE140"/>
  <c r="BI136"/>
  <c r="BH136"/>
  <c r="BG136"/>
  <c r="BF136"/>
  <c r="T136"/>
  <c r="R136"/>
  <c r="P136"/>
  <c r="BK136"/>
  <c r="J136"/>
  <c r="BE136"/>
  <c r="BI132"/>
  <c r="BH132"/>
  <c r="BG132"/>
  <c r="BF132"/>
  <c r="T132"/>
  <c r="R132"/>
  <c r="P132"/>
  <c r="BK132"/>
  <c r="J132"/>
  <c r="BE132"/>
  <c r="BI128"/>
  <c r="BH128"/>
  <c r="BG128"/>
  <c r="BF128"/>
  <c r="T128"/>
  <c r="T127"/>
  <c r="R128"/>
  <c r="R127"/>
  <c r="P128"/>
  <c r="P127"/>
  <c r="BK128"/>
  <c r="BK127"/>
  <c r="J127"/>
  <c r="J128"/>
  <c r="BE128"/>
  <c r="J64"/>
  <c r="BI123"/>
  <c r="BH123"/>
  <c r="BG123"/>
  <c r="BF123"/>
  <c r="T123"/>
  <c r="R123"/>
  <c r="P123"/>
  <c r="BK123"/>
  <c r="J123"/>
  <c r="BE123"/>
  <c r="BI120"/>
  <c r="BH120"/>
  <c r="BG120"/>
  <c r="BF120"/>
  <c r="T120"/>
  <c r="R120"/>
  <c r="P120"/>
  <c r="BK120"/>
  <c r="J120"/>
  <c r="BE120"/>
  <c r="BI115"/>
  <c r="BH115"/>
  <c r="BG115"/>
  <c r="BF115"/>
  <c r="T115"/>
  <c r="R115"/>
  <c r="P115"/>
  <c r="BK115"/>
  <c r="J115"/>
  <c r="BE115"/>
  <c r="BI110"/>
  <c r="BH110"/>
  <c r="BG110"/>
  <c r="BF110"/>
  <c r="T110"/>
  <c r="R110"/>
  <c r="P110"/>
  <c r="BK110"/>
  <c r="J110"/>
  <c r="BE110"/>
  <c r="BI106"/>
  <c r="BH106"/>
  <c r="BG106"/>
  <c r="BF106"/>
  <c r="T106"/>
  <c r="R106"/>
  <c r="P106"/>
  <c r="BK106"/>
  <c r="J106"/>
  <c r="BE106"/>
  <c r="BI101"/>
  <c r="BH101"/>
  <c r="BG101"/>
  <c r="BF101"/>
  <c r="T101"/>
  <c r="T100"/>
  <c r="R101"/>
  <c r="R100"/>
  <c r="P101"/>
  <c r="P100"/>
  <c r="BK101"/>
  <c r="BK100"/>
  <c r="J100"/>
  <c r="J101"/>
  <c r="BE101"/>
  <c r="J63"/>
  <c r="BI95"/>
  <c r="BH95"/>
  <c r="BG95"/>
  <c r="BF95"/>
  <c r="T95"/>
  <c r="R95"/>
  <c r="P95"/>
  <c r="BK95"/>
  <c r="J95"/>
  <c r="BE95"/>
  <c r="BI90"/>
  <c r="F36"/>
  <c i="1" r="BD57"/>
  <c i="4" r="BH90"/>
  <c r="F35"/>
  <c i="1" r="BC57"/>
  <c i="4" r="BG90"/>
  <c r="F34"/>
  <c i="1" r="BB57"/>
  <c i="4" r="BF90"/>
  <c r="J33"/>
  <c i="1" r="AW57"/>
  <c i="4" r="F33"/>
  <c i="1" r="BA57"/>
  <c i="4" r="T90"/>
  <c r="T89"/>
  <c r="T88"/>
  <c r="T87"/>
  <c r="R90"/>
  <c r="R89"/>
  <c r="R88"/>
  <c r="R87"/>
  <c r="P90"/>
  <c r="P89"/>
  <c r="P88"/>
  <c r="P87"/>
  <c i="1" r="AU57"/>
  <c i="4" r="BK90"/>
  <c r="BK89"/>
  <c r="J89"/>
  <c r="BK88"/>
  <c r="J88"/>
  <c r="BK87"/>
  <c r="J87"/>
  <c r="J60"/>
  <c r="J29"/>
  <c i="1" r="AG57"/>
  <c i="4" r="J90"/>
  <c r="BE90"/>
  <c r="J32"/>
  <c i="1" r="AV57"/>
  <c i="4" r="F32"/>
  <c i="1" r="AZ57"/>
  <c i="4" r="J62"/>
  <c r="J61"/>
  <c r="J83"/>
  <c r="F83"/>
  <c r="F81"/>
  <c r="E79"/>
  <c r="J55"/>
  <c r="F55"/>
  <c r="F53"/>
  <c r="E51"/>
  <c r="J38"/>
  <c r="J20"/>
  <c r="E20"/>
  <c r="F84"/>
  <c r="F56"/>
  <c r="J19"/>
  <c r="J14"/>
  <c r="J81"/>
  <c r="J53"/>
  <c r="E7"/>
  <c r="E75"/>
  <c r="E47"/>
  <c i="1" r="AY55"/>
  <c r="AX55"/>
  <c i="3" r="BI220"/>
  <c r="BH220"/>
  <c r="BG220"/>
  <c r="BF220"/>
  <c r="T220"/>
  <c r="R220"/>
  <c r="P220"/>
  <c r="BK220"/>
  <c r="J220"/>
  <c r="BE220"/>
  <c r="BI214"/>
  <c r="BH214"/>
  <c r="BG214"/>
  <c r="BF214"/>
  <c r="T214"/>
  <c r="R214"/>
  <c r="P214"/>
  <c r="BK214"/>
  <c r="J214"/>
  <c r="BE214"/>
  <c r="BI211"/>
  <c r="BH211"/>
  <c r="BG211"/>
  <c r="BF211"/>
  <c r="T211"/>
  <c r="R211"/>
  <c r="P211"/>
  <c r="BK211"/>
  <c r="J211"/>
  <c r="BE211"/>
  <c r="BI208"/>
  <c r="BH208"/>
  <c r="BG208"/>
  <c r="BF208"/>
  <c r="T208"/>
  <c r="R208"/>
  <c r="P208"/>
  <c r="BK208"/>
  <c r="J208"/>
  <c r="BE208"/>
  <c r="BI204"/>
  <c r="BH204"/>
  <c r="BG204"/>
  <c r="BF204"/>
  <c r="T204"/>
  <c r="R204"/>
  <c r="P204"/>
  <c r="BK204"/>
  <c r="J204"/>
  <c r="BE204"/>
  <c r="BI201"/>
  <c r="BH201"/>
  <c r="BG201"/>
  <c r="BF201"/>
  <c r="T201"/>
  <c r="R201"/>
  <c r="P201"/>
  <c r="BK201"/>
  <c r="J201"/>
  <c r="BE201"/>
  <c r="BI198"/>
  <c r="BH198"/>
  <c r="BG198"/>
  <c r="BF198"/>
  <c r="T198"/>
  <c r="R198"/>
  <c r="P198"/>
  <c r="BK198"/>
  <c r="J198"/>
  <c r="BE198"/>
  <c r="BI195"/>
  <c r="BH195"/>
  <c r="BG195"/>
  <c r="BF195"/>
  <c r="T195"/>
  <c r="T194"/>
  <c r="R195"/>
  <c r="R194"/>
  <c r="P195"/>
  <c r="P194"/>
  <c r="BK195"/>
  <c r="BK194"/>
  <c r="J194"/>
  <c r="J195"/>
  <c r="BE195"/>
  <c r="J66"/>
  <c r="BI193"/>
  <c r="BH193"/>
  <c r="BG193"/>
  <c r="BF193"/>
  <c r="T193"/>
  <c r="T192"/>
  <c r="R193"/>
  <c r="R192"/>
  <c r="P193"/>
  <c r="P192"/>
  <c r="BK193"/>
  <c r="BK192"/>
  <c r="J192"/>
  <c r="J193"/>
  <c r="BE193"/>
  <c r="J65"/>
  <c r="BI188"/>
  <c r="BH188"/>
  <c r="BG188"/>
  <c r="BF188"/>
  <c r="T188"/>
  <c r="R188"/>
  <c r="P188"/>
  <c r="BK188"/>
  <c r="J188"/>
  <c r="BE188"/>
  <c r="BI184"/>
  <c r="BH184"/>
  <c r="BG184"/>
  <c r="BF184"/>
  <c r="T184"/>
  <c r="R184"/>
  <c r="P184"/>
  <c r="BK184"/>
  <c r="J184"/>
  <c r="BE184"/>
  <c r="BI180"/>
  <c r="BH180"/>
  <c r="BG180"/>
  <c r="BF180"/>
  <c r="T180"/>
  <c r="R180"/>
  <c r="P180"/>
  <c r="BK180"/>
  <c r="J180"/>
  <c r="BE180"/>
  <c r="BI177"/>
  <c r="BH177"/>
  <c r="BG177"/>
  <c r="BF177"/>
  <c r="T177"/>
  <c r="R177"/>
  <c r="P177"/>
  <c r="BK177"/>
  <c r="J177"/>
  <c r="BE177"/>
  <c r="BI172"/>
  <c r="BH172"/>
  <c r="BG172"/>
  <c r="BF172"/>
  <c r="T172"/>
  <c r="R172"/>
  <c r="P172"/>
  <c r="BK172"/>
  <c r="J172"/>
  <c r="BE172"/>
  <c r="BI169"/>
  <c r="BH169"/>
  <c r="BG169"/>
  <c r="BF169"/>
  <c r="T169"/>
  <c r="R169"/>
  <c r="P169"/>
  <c r="BK169"/>
  <c r="J169"/>
  <c r="BE169"/>
  <c r="BI166"/>
  <c r="BH166"/>
  <c r="BG166"/>
  <c r="BF166"/>
  <c r="T166"/>
  <c r="R166"/>
  <c r="P166"/>
  <c r="BK166"/>
  <c r="J166"/>
  <c r="BE166"/>
  <c r="BI162"/>
  <c r="BH162"/>
  <c r="BG162"/>
  <c r="BF162"/>
  <c r="T162"/>
  <c r="R162"/>
  <c r="P162"/>
  <c r="BK162"/>
  <c r="J162"/>
  <c r="BE162"/>
  <c r="BI158"/>
  <c r="BH158"/>
  <c r="BG158"/>
  <c r="BF158"/>
  <c r="T158"/>
  <c r="R158"/>
  <c r="P158"/>
  <c r="BK158"/>
  <c r="J158"/>
  <c r="BE158"/>
  <c r="BI154"/>
  <c r="BH154"/>
  <c r="BG154"/>
  <c r="BF154"/>
  <c r="T154"/>
  <c r="T153"/>
  <c r="R154"/>
  <c r="R153"/>
  <c r="P154"/>
  <c r="P153"/>
  <c r="BK154"/>
  <c r="BK153"/>
  <c r="J153"/>
  <c r="J154"/>
  <c r="BE154"/>
  <c r="J64"/>
  <c r="BI150"/>
  <c r="BH150"/>
  <c r="BG150"/>
  <c r="BF150"/>
  <c r="T150"/>
  <c r="R150"/>
  <c r="P150"/>
  <c r="BK150"/>
  <c r="J150"/>
  <c r="BE150"/>
  <c r="BI147"/>
  <c r="BH147"/>
  <c r="BG147"/>
  <c r="BF147"/>
  <c r="T147"/>
  <c r="R147"/>
  <c r="P147"/>
  <c r="BK147"/>
  <c r="J147"/>
  <c r="BE147"/>
  <c r="BI143"/>
  <c r="BH143"/>
  <c r="BG143"/>
  <c r="BF143"/>
  <c r="T143"/>
  <c r="R143"/>
  <c r="P143"/>
  <c r="BK143"/>
  <c r="J143"/>
  <c r="BE143"/>
  <c r="BI140"/>
  <c r="BH140"/>
  <c r="BG140"/>
  <c r="BF140"/>
  <c r="T140"/>
  <c r="R140"/>
  <c r="P140"/>
  <c r="BK140"/>
  <c r="J140"/>
  <c r="BE140"/>
  <c r="BI137"/>
  <c r="BH137"/>
  <c r="BG137"/>
  <c r="BF137"/>
  <c r="T137"/>
  <c r="R137"/>
  <c r="P137"/>
  <c r="BK137"/>
  <c r="J137"/>
  <c r="BE137"/>
  <c r="BI133"/>
  <c r="BH133"/>
  <c r="BG133"/>
  <c r="BF133"/>
  <c r="T133"/>
  <c r="R133"/>
  <c r="P133"/>
  <c r="BK133"/>
  <c r="J133"/>
  <c r="BE133"/>
  <c r="BI128"/>
  <c r="BH128"/>
  <c r="BG128"/>
  <c r="BF128"/>
  <c r="T128"/>
  <c r="R128"/>
  <c r="P128"/>
  <c r="BK128"/>
  <c r="J128"/>
  <c r="BE128"/>
  <c r="BI123"/>
  <c r="BH123"/>
  <c r="BG123"/>
  <c r="BF123"/>
  <c r="T123"/>
  <c r="R123"/>
  <c r="P123"/>
  <c r="BK123"/>
  <c r="J123"/>
  <c r="BE123"/>
  <c r="BI119"/>
  <c r="BH119"/>
  <c r="BG119"/>
  <c r="BF119"/>
  <c r="T119"/>
  <c r="R119"/>
  <c r="P119"/>
  <c r="BK119"/>
  <c r="J119"/>
  <c r="BE119"/>
  <c r="BI116"/>
  <c r="BH116"/>
  <c r="BG116"/>
  <c r="BF116"/>
  <c r="T116"/>
  <c r="R116"/>
  <c r="P116"/>
  <c r="BK116"/>
  <c r="J116"/>
  <c r="BE116"/>
  <c r="BI113"/>
  <c r="BH113"/>
  <c r="BG113"/>
  <c r="BF113"/>
  <c r="T113"/>
  <c r="T112"/>
  <c r="R113"/>
  <c r="R112"/>
  <c r="P113"/>
  <c r="P112"/>
  <c r="BK113"/>
  <c r="BK112"/>
  <c r="J112"/>
  <c r="J113"/>
  <c r="BE113"/>
  <c r="J63"/>
  <c r="BI109"/>
  <c r="BH109"/>
  <c r="BG109"/>
  <c r="BF109"/>
  <c r="T109"/>
  <c r="R109"/>
  <c r="P109"/>
  <c r="BK109"/>
  <c r="J109"/>
  <c r="BE109"/>
  <c r="BI105"/>
  <c r="BH105"/>
  <c r="BG105"/>
  <c r="BF105"/>
  <c r="T105"/>
  <c r="R105"/>
  <c r="P105"/>
  <c r="BK105"/>
  <c r="J105"/>
  <c r="BE105"/>
  <c r="BI100"/>
  <c r="BH100"/>
  <c r="BG100"/>
  <c r="BF100"/>
  <c r="T100"/>
  <c r="R100"/>
  <c r="P100"/>
  <c r="BK100"/>
  <c r="J100"/>
  <c r="BE100"/>
  <c r="BI95"/>
  <c r="BH95"/>
  <c r="BG95"/>
  <c r="BF95"/>
  <c r="T95"/>
  <c r="R95"/>
  <c r="P95"/>
  <c r="BK95"/>
  <c r="J95"/>
  <c r="BE95"/>
  <c r="BI91"/>
  <c r="F36"/>
  <c i="1" r="BD55"/>
  <c i="3" r="BH91"/>
  <c r="F35"/>
  <c i="1" r="BC55"/>
  <c i="3" r="BG91"/>
  <c r="F34"/>
  <c i="1" r="BB55"/>
  <c i="3" r="BF91"/>
  <c r="J33"/>
  <c i="1" r="AW55"/>
  <c i="3" r="F33"/>
  <c i="1" r="BA55"/>
  <c i="3" r="T91"/>
  <c r="T90"/>
  <c r="T89"/>
  <c r="T88"/>
  <c r="R91"/>
  <c r="R90"/>
  <c r="R89"/>
  <c r="R88"/>
  <c r="P91"/>
  <c r="P90"/>
  <c r="P89"/>
  <c r="P88"/>
  <c i="1" r="AU55"/>
  <c i="3" r="BK91"/>
  <c r="BK90"/>
  <c r="J90"/>
  <c r="BK89"/>
  <c r="J89"/>
  <c r="BK88"/>
  <c r="J88"/>
  <c r="J60"/>
  <c r="J29"/>
  <c i="1" r="AG55"/>
  <c i="3" r="J91"/>
  <c r="BE91"/>
  <c r="J32"/>
  <c i="1" r="AV55"/>
  <c i="3" r="F32"/>
  <c i="1" r="AZ55"/>
  <c i="3" r="J62"/>
  <c r="J61"/>
  <c r="J84"/>
  <c r="F84"/>
  <c r="F82"/>
  <c r="E80"/>
  <c r="J55"/>
  <c r="F55"/>
  <c r="F53"/>
  <c r="E51"/>
  <c r="J38"/>
  <c r="J20"/>
  <c r="E20"/>
  <c r="F85"/>
  <c r="F56"/>
  <c r="J19"/>
  <c r="J14"/>
  <c r="J82"/>
  <c r="J53"/>
  <c r="E7"/>
  <c r="E76"/>
  <c r="E47"/>
  <c i="1" r="AY53"/>
  <c r="AX53"/>
  <c i="2" r="BI348"/>
  <c r="BH348"/>
  <c r="BG348"/>
  <c r="BF348"/>
  <c r="T348"/>
  <c r="R348"/>
  <c r="P348"/>
  <c r="BK348"/>
  <c r="J348"/>
  <c r="BE348"/>
  <c r="BI342"/>
  <c r="BH342"/>
  <c r="BG342"/>
  <c r="BF342"/>
  <c r="T342"/>
  <c r="R342"/>
  <c r="P342"/>
  <c r="BK342"/>
  <c r="J342"/>
  <c r="BE342"/>
  <c r="BI339"/>
  <c r="BH339"/>
  <c r="BG339"/>
  <c r="BF339"/>
  <c r="T339"/>
  <c r="R339"/>
  <c r="P339"/>
  <c r="BK339"/>
  <c r="J339"/>
  <c r="BE339"/>
  <c r="BI336"/>
  <c r="BH336"/>
  <c r="BG336"/>
  <c r="BF336"/>
  <c r="T336"/>
  <c r="R336"/>
  <c r="P336"/>
  <c r="BK336"/>
  <c r="J336"/>
  <c r="BE336"/>
  <c r="BI332"/>
  <c r="BH332"/>
  <c r="BG332"/>
  <c r="BF332"/>
  <c r="T332"/>
  <c r="R332"/>
  <c r="P332"/>
  <c r="BK332"/>
  <c r="J332"/>
  <c r="BE332"/>
  <c r="BI329"/>
  <c r="BH329"/>
  <c r="BG329"/>
  <c r="BF329"/>
  <c r="T329"/>
  <c r="R329"/>
  <c r="P329"/>
  <c r="BK329"/>
  <c r="J329"/>
  <c r="BE329"/>
  <c r="BI326"/>
  <c r="BH326"/>
  <c r="BG326"/>
  <c r="BF326"/>
  <c r="T326"/>
  <c r="R326"/>
  <c r="P326"/>
  <c r="BK326"/>
  <c r="J326"/>
  <c r="BE326"/>
  <c r="BI323"/>
  <c r="BH323"/>
  <c r="BG323"/>
  <c r="BF323"/>
  <c r="T323"/>
  <c r="R323"/>
  <c r="P323"/>
  <c r="BK323"/>
  <c r="J323"/>
  <c r="BE323"/>
  <c r="BI321"/>
  <c r="BH321"/>
  <c r="BG321"/>
  <c r="BF321"/>
  <c r="T321"/>
  <c r="T320"/>
  <c r="R321"/>
  <c r="R320"/>
  <c r="P321"/>
  <c r="P320"/>
  <c r="BK321"/>
  <c r="BK320"/>
  <c r="J320"/>
  <c r="J321"/>
  <c r="BE321"/>
  <c r="J71"/>
  <c r="BI319"/>
  <c r="BH319"/>
  <c r="BG319"/>
  <c r="BF319"/>
  <c r="T319"/>
  <c r="T318"/>
  <c r="R319"/>
  <c r="R318"/>
  <c r="P319"/>
  <c r="P318"/>
  <c r="BK319"/>
  <c r="BK318"/>
  <c r="J318"/>
  <c r="J319"/>
  <c r="BE319"/>
  <c r="J70"/>
  <c r="BI316"/>
  <c r="BH316"/>
  <c r="BG316"/>
  <c r="BF316"/>
  <c r="T316"/>
  <c r="R316"/>
  <c r="P316"/>
  <c r="BK316"/>
  <c r="J316"/>
  <c r="BE316"/>
  <c r="BI313"/>
  <c r="BH313"/>
  <c r="BG313"/>
  <c r="BF313"/>
  <c r="T313"/>
  <c r="R313"/>
  <c r="P313"/>
  <c r="BK313"/>
  <c r="J313"/>
  <c r="BE313"/>
  <c r="BI311"/>
  <c r="BH311"/>
  <c r="BG311"/>
  <c r="BF311"/>
  <c r="T311"/>
  <c r="T310"/>
  <c r="R311"/>
  <c r="R310"/>
  <c r="P311"/>
  <c r="P310"/>
  <c r="BK311"/>
  <c r="BK310"/>
  <c r="J310"/>
  <c r="J311"/>
  <c r="BE311"/>
  <c r="J69"/>
  <c r="BI306"/>
  <c r="BH306"/>
  <c r="BG306"/>
  <c r="BF306"/>
  <c r="T306"/>
  <c r="R306"/>
  <c r="P306"/>
  <c r="BK306"/>
  <c r="J306"/>
  <c r="BE306"/>
  <c r="BI302"/>
  <c r="BH302"/>
  <c r="BG302"/>
  <c r="BF302"/>
  <c r="T302"/>
  <c r="R302"/>
  <c r="P302"/>
  <c r="BK302"/>
  <c r="J302"/>
  <c r="BE302"/>
  <c r="BI298"/>
  <c r="BH298"/>
  <c r="BG298"/>
  <c r="BF298"/>
  <c r="T298"/>
  <c r="R298"/>
  <c r="P298"/>
  <c r="BK298"/>
  <c r="J298"/>
  <c r="BE298"/>
  <c r="BI295"/>
  <c r="BH295"/>
  <c r="BG295"/>
  <c r="BF295"/>
  <c r="T295"/>
  <c r="R295"/>
  <c r="P295"/>
  <c r="BK295"/>
  <c r="J295"/>
  <c r="BE295"/>
  <c r="BI291"/>
  <c r="BH291"/>
  <c r="BG291"/>
  <c r="BF291"/>
  <c r="T291"/>
  <c r="R291"/>
  <c r="P291"/>
  <c r="BK291"/>
  <c r="J291"/>
  <c r="BE291"/>
  <c r="BI288"/>
  <c r="BH288"/>
  <c r="BG288"/>
  <c r="BF288"/>
  <c r="T288"/>
  <c r="R288"/>
  <c r="P288"/>
  <c r="BK288"/>
  <c r="J288"/>
  <c r="BE288"/>
  <c r="BI284"/>
  <c r="BH284"/>
  <c r="BG284"/>
  <c r="BF284"/>
  <c r="T284"/>
  <c r="R284"/>
  <c r="P284"/>
  <c r="BK284"/>
  <c r="J284"/>
  <c r="BE284"/>
  <c r="BI279"/>
  <c r="BH279"/>
  <c r="BG279"/>
  <c r="BF279"/>
  <c r="T279"/>
  <c r="R279"/>
  <c r="P279"/>
  <c r="BK279"/>
  <c r="J279"/>
  <c r="BE279"/>
  <c r="BI275"/>
  <c r="BH275"/>
  <c r="BG275"/>
  <c r="BF275"/>
  <c r="T275"/>
  <c r="R275"/>
  <c r="P275"/>
  <c r="BK275"/>
  <c r="J275"/>
  <c r="BE275"/>
  <c r="BI271"/>
  <c r="BH271"/>
  <c r="BG271"/>
  <c r="BF271"/>
  <c r="T271"/>
  <c r="R271"/>
  <c r="P271"/>
  <c r="BK271"/>
  <c r="J271"/>
  <c r="BE271"/>
  <c r="BI267"/>
  <c r="BH267"/>
  <c r="BG267"/>
  <c r="BF267"/>
  <c r="T267"/>
  <c r="R267"/>
  <c r="P267"/>
  <c r="BK267"/>
  <c r="J267"/>
  <c r="BE267"/>
  <c r="BI262"/>
  <c r="BH262"/>
  <c r="BG262"/>
  <c r="BF262"/>
  <c r="T262"/>
  <c r="R262"/>
  <c r="P262"/>
  <c r="BK262"/>
  <c r="J262"/>
  <c r="BE262"/>
  <c r="BI257"/>
  <c r="BH257"/>
  <c r="BG257"/>
  <c r="BF257"/>
  <c r="T257"/>
  <c r="R257"/>
  <c r="P257"/>
  <c r="BK257"/>
  <c r="J257"/>
  <c r="BE257"/>
  <c r="BI253"/>
  <c r="BH253"/>
  <c r="BG253"/>
  <c r="BF253"/>
  <c r="T253"/>
  <c r="R253"/>
  <c r="P253"/>
  <c r="BK253"/>
  <c r="J253"/>
  <c r="BE253"/>
  <c r="BI248"/>
  <c r="BH248"/>
  <c r="BG248"/>
  <c r="BF248"/>
  <c r="T248"/>
  <c r="T247"/>
  <c r="R248"/>
  <c r="R247"/>
  <c r="P248"/>
  <c r="P247"/>
  <c r="BK248"/>
  <c r="BK247"/>
  <c r="J247"/>
  <c r="J248"/>
  <c r="BE248"/>
  <c r="J68"/>
  <c r="BI244"/>
  <c r="BH244"/>
  <c r="BG244"/>
  <c r="BF244"/>
  <c r="T244"/>
  <c r="R244"/>
  <c r="P244"/>
  <c r="BK244"/>
  <c r="J244"/>
  <c r="BE244"/>
  <c r="BI240"/>
  <c r="BH240"/>
  <c r="BG240"/>
  <c r="BF240"/>
  <c r="T240"/>
  <c r="R240"/>
  <c r="P240"/>
  <c r="BK240"/>
  <c r="J240"/>
  <c r="BE240"/>
  <c r="BI236"/>
  <c r="BH236"/>
  <c r="BG236"/>
  <c r="BF236"/>
  <c r="T236"/>
  <c r="R236"/>
  <c r="P236"/>
  <c r="BK236"/>
  <c r="J236"/>
  <c r="BE236"/>
  <c r="BI232"/>
  <c r="BH232"/>
  <c r="BG232"/>
  <c r="BF232"/>
  <c r="T232"/>
  <c r="R232"/>
  <c r="P232"/>
  <c r="BK232"/>
  <c r="J232"/>
  <c r="BE232"/>
  <c r="BI227"/>
  <c r="BH227"/>
  <c r="BG227"/>
  <c r="BF227"/>
  <c r="T227"/>
  <c r="R227"/>
  <c r="P227"/>
  <c r="BK227"/>
  <c r="J227"/>
  <c r="BE227"/>
  <c r="BI223"/>
  <c r="BH223"/>
  <c r="BG223"/>
  <c r="BF223"/>
  <c r="T223"/>
  <c r="T222"/>
  <c r="R223"/>
  <c r="R222"/>
  <c r="P223"/>
  <c r="P222"/>
  <c r="BK223"/>
  <c r="BK222"/>
  <c r="J222"/>
  <c r="J223"/>
  <c r="BE223"/>
  <c r="J67"/>
  <c r="BI217"/>
  <c r="BH217"/>
  <c r="BG217"/>
  <c r="BF217"/>
  <c r="T217"/>
  <c r="R217"/>
  <c r="P217"/>
  <c r="BK217"/>
  <c r="J217"/>
  <c r="BE217"/>
  <c r="BI214"/>
  <c r="BH214"/>
  <c r="BG214"/>
  <c r="BF214"/>
  <c r="T214"/>
  <c r="R214"/>
  <c r="P214"/>
  <c r="BK214"/>
  <c r="J214"/>
  <c r="BE214"/>
  <c r="BI210"/>
  <c r="BH210"/>
  <c r="BG210"/>
  <c r="BF210"/>
  <c r="T210"/>
  <c r="R210"/>
  <c r="P210"/>
  <c r="BK210"/>
  <c r="J210"/>
  <c r="BE210"/>
  <c r="BI207"/>
  <c r="BH207"/>
  <c r="BG207"/>
  <c r="BF207"/>
  <c r="T207"/>
  <c r="R207"/>
  <c r="P207"/>
  <c r="BK207"/>
  <c r="J207"/>
  <c r="BE207"/>
  <c r="BI204"/>
  <c r="BH204"/>
  <c r="BG204"/>
  <c r="BF204"/>
  <c r="T204"/>
  <c r="T203"/>
  <c r="R204"/>
  <c r="R203"/>
  <c r="P204"/>
  <c r="P203"/>
  <c r="BK204"/>
  <c r="BK203"/>
  <c r="J203"/>
  <c r="J204"/>
  <c r="BE204"/>
  <c r="J66"/>
  <c r="BI198"/>
  <c r="BH198"/>
  <c r="BG198"/>
  <c r="BF198"/>
  <c r="T198"/>
  <c r="R198"/>
  <c r="P198"/>
  <c r="BK198"/>
  <c r="J198"/>
  <c r="BE198"/>
  <c r="BI193"/>
  <c r="BH193"/>
  <c r="BG193"/>
  <c r="BF193"/>
  <c r="T193"/>
  <c r="R193"/>
  <c r="P193"/>
  <c r="BK193"/>
  <c r="J193"/>
  <c r="BE193"/>
  <c r="BI190"/>
  <c r="BH190"/>
  <c r="BG190"/>
  <c r="BF190"/>
  <c r="T190"/>
  <c r="R190"/>
  <c r="P190"/>
  <c r="BK190"/>
  <c r="J190"/>
  <c r="BE190"/>
  <c r="BI187"/>
  <c r="BH187"/>
  <c r="BG187"/>
  <c r="BF187"/>
  <c r="T187"/>
  <c r="R187"/>
  <c r="P187"/>
  <c r="BK187"/>
  <c r="J187"/>
  <c r="BE187"/>
  <c r="BI184"/>
  <c r="BH184"/>
  <c r="BG184"/>
  <c r="BF184"/>
  <c r="T184"/>
  <c r="R184"/>
  <c r="P184"/>
  <c r="BK184"/>
  <c r="J184"/>
  <c r="BE184"/>
  <c r="BI181"/>
  <c r="BH181"/>
  <c r="BG181"/>
  <c r="BF181"/>
  <c r="T181"/>
  <c r="R181"/>
  <c r="P181"/>
  <c r="BK181"/>
  <c r="J181"/>
  <c r="BE181"/>
  <c r="BI176"/>
  <c r="BH176"/>
  <c r="BG176"/>
  <c r="BF176"/>
  <c r="T176"/>
  <c r="R176"/>
  <c r="P176"/>
  <c r="BK176"/>
  <c r="J176"/>
  <c r="BE176"/>
  <c r="BI172"/>
  <c r="BH172"/>
  <c r="BG172"/>
  <c r="BF172"/>
  <c r="T172"/>
  <c r="R172"/>
  <c r="P172"/>
  <c r="BK172"/>
  <c r="J172"/>
  <c r="BE172"/>
  <c r="BI169"/>
  <c r="BH169"/>
  <c r="BG169"/>
  <c r="BF169"/>
  <c r="T169"/>
  <c r="R169"/>
  <c r="P169"/>
  <c r="BK169"/>
  <c r="J169"/>
  <c r="BE169"/>
  <c r="BI166"/>
  <c r="BH166"/>
  <c r="BG166"/>
  <c r="BF166"/>
  <c r="T166"/>
  <c r="R166"/>
  <c r="P166"/>
  <c r="BK166"/>
  <c r="J166"/>
  <c r="BE166"/>
  <c r="BI163"/>
  <c r="BH163"/>
  <c r="BG163"/>
  <c r="BF163"/>
  <c r="T163"/>
  <c r="T162"/>
  <c r="R163"/>
  <c r="R162"/>
  <c r="P163"/>
  <c r="P162"/>
  <c r="BK163"/>
  <c r="BK162"/>
  <c r="J162"/>
  <c r="J163"/>
  <c r="BE163"/>
  <c r="J65"/>
  <c r="BI157"/>
  <c r="BH157"/>
  <c r="BG157"/>
  <c r="BF157"/>
  <c r="T157"/>
  <c r="R157"/>
  <c r="P157"/>
  <c r="BK157"/>
  <c r="J157"/>
  <c r="BE157"/>
  <c r="BI154"/>
  <c r="BH154"/>
  <c r="BG154"/>
  <c r="BF154"/>
  <c r="T154"/>
  <c r="R154"/>
  <c r="P154"/>
  <c r="BK154"/>
  <c r="J154"/>
  <c r="BE154"/>
  <c r="BI151"/>
  <c r="BH151"/>
  <c r="BG151"/>
  <c r="BF151"/>
  <c r="T151"/>
  <c r="R151"/>
  <c r="P151"/>
  <c r="BK151"/>
  <c r="J151"/>
  <c r="BE151"/>
  <c r="BI148"/>
  <c r="BH148"/>
  <c r="BG148"/>
  <c r="BF148"/>
  <c r="T148"/>
  <c r="R148"/>
  <c r="P148"/>
  <c r="BK148"/>
  <c r="J148"/>
  <c r="BE148"/>
  <c r="BI145"/>
  <c r="BH145"/>
  <c r="BG145"/>
  <c r="BF145"/>
  <c r="T145"/>
  <c r="T144"/>
  <c r="R145"/>
  <c r="R144"/>
  <c r="P145"/>
  <c r="P144"/>
  <c r="BK145"/>
  <c r="BK144"/>
  <c r="J144"/>
  <c r="J145"/>
  <c r="BE145"/>
  <c r="J64"/>
  <c r="BI139"/>
  <c r="BH139"/>
  <c r="BG139"/>
  <c r="BF139"/>
  <c r="T139"/>
  <c r="R139"/>
  <c r="P139"/>
  <c r="BK139"/>
  <c r="J139"/>
  <c r="BE139"/>
  <c r="BI135"/>
  <c r="BH135"/>
  <c r="BG135"/>
  <c r="BF135"/>
  <c r="T135"/>
  <c r="R135"/>
  <c r="P135"/>
  <c r="BK135"/>
  <c r="J135"/>
  <c r="BE135"/>
  <c r="BI131"/>
  <c r="BH131"/>
  <c r="BG131"/>
  <c r="BF131"/>
  <c r="T131"/>
  <c r="R131"/>
  <c r="P131"/>
  <c r="BK131"/>
  <c r="J131"/>
  <c r="BE131"/>
  <c r="BI127"/>
  <c r="BH127"/>
  <c r="BG127"/>
  <c r="BF127"/>
  <c r="T127"/>
  <c r="R127"/>
  <c r="P127"/>
  <c r="BK127"/>
  <c r="J127"/>
  <c r="BE127"/>
  <c r="BI123"/>
  <c r="BH123"/>
  <c r="BG123"/>
  <c r="BF123"/>
  <c r="T123"/>
  <c r="T122"/>
  <c r="R123"/>
  <c r="R122"/>
  <c r="P123"/>
  <c r="P122"/>
  <c r="BK123"/>
  <c r="BK122"/>
  <c r="J122"/>
  <c r="J123"/>
  <c r="BE123"/>
  <c r="J63"/>
  <c r="BI120"/>
  <c r="BH120"/>
  <c r="BG120"/>
  <c r="BF120"/>
  <c r="T120"/>
  <c r="R120"/>
  <c r="P120"/>
  <c r="BK120"/>
  <c r="J120"/>
  <c r="BE120"/>
  <c r="BI116"/>
  <c r="BH116"/>
  <c r="BG116"/>
  <c r="BF116"/>
  <c r="T116"/>
  <c r="R116"/>
  <c r="P116"/>
  <c r="BK116"/>
  <c r="J116"/>
  <c r="BE116"/>
  <c r="BI113"/>
  <c r="BH113"/>
  <c r="BG113"/>
  <c r="BF113"/>
  <c r="T113"/>
  <c r="R113"/>
  <c r="P113"/>
  <c r="BK113"/>
  <c r="J113"/>
  <c r="BE113"/>
  <c r="BI109"/>
  <c r="BH109"/>
  <c r="BG109"/>
  <c r="BF109"/>
  <c r="T109"/>
  <c r="R109"/>
  <c r="P109"/>
  <c r="BK109"/>
  <c r="J109"/>
  <c r="BE109"/>
  <c r="BI106"/>
  <c r="BH106"/>
  <c r="BG106"/>
  <c r="BF106"/>
  <c r="T106"/>
  <c r="R106"/>
  <c r="P106"/>
  <c r="BK106"/>
  <c r="J106"/>
  <c r="BE106"/>
  <c r="BI101"/>
  <c r="BH101"/>
  <c r="BG101"/>
  <c r="BF101"/>
  <c r="T101"/>
  <c r="R101"/>
  <c r="P101"/>
  <c r="BK101"/>
  <c r="J101"/>
  <c r="BE101"/>
  <c r="BI96"/>
  <c r="F36"/>
  <c i="1" r="BD53"/>
  <c i="2" r="BH96"/>
  <c r="F35"/>
  <c i="1" r="BC53"/>
  <c i="2" r="BG96"/>
  <c r="F34"/>
  <c i="1" r="BB53"/>
  <c i="2" r="BF96"/>
  <c r="J33"/>
  <c i="1" r="AW53"/>
  <c i="2" r="F33"/>
  <c i="1" r="BA53"/>
  <c i="2" r="T96"/>
  <c r="T95"/>
  <c r="T94"/>
  <c r="T93"/>
  <c r="R96"/>
  <c r="R95"/>
  <c r="R94"/>
  <c r="R93"/>
  <c r="P96"/>
  <c r="P95"/>
  <c r="P94"/>
  <c r="P93"/>
  <c i="1" r="AU53"/>
  <c i="2" r="BK96"/>
  <c r="BK95"/>
  <c r="J95"/>
  <c r="BK94"/>
  <c r="J94"/>
  <c r="BK93"/>
  <c r="J93"/>
  <c r="J60"/>
  <c r="J29"/>
  <c i="1" r="AG53"/>
  <c i="2" r="J96"/>
  <c r="BE96"/>
  <c r="J32"/>
  <c i="1" r="AV53"/>
  <c i="2" r="F32"/>
  <c i="1" r="AZ53"/>
  <c i="2" r="J62"/>
  <c r="J61"/>
  <c r="J89"/>
  <c r="F89"/>
  <c r="F87"/>
  <c r="E85"/>
  <c r="J55"/>
  <c r="F55"/>
  <c r="F53"/>
  <c r="E51"/>
  <c r="J38"/>
  <c r="J20"/>
  <c r="E20"/>
  <c r="F90"/>
  <c r="F56"/>
  <c r="J19"/>
  <c r="J14"/>
  <c r="J87"/>
  <c r="J53"/>
  <c r="E7"/>
  <c r="E81"/>
  <c r="E47"/>
  <c i="1" r="BD58"/>
  <c r="BC58"/>
  <c r="BB58"/>
  <c r="BA58"/>
  <c r="AZ58"/>
  <c r="AY58"/>
  <c r="AX58"/>
  <c r="AW58"/>
  <c r="AV58"/>
  <c r="AU58"/>
  <c r="AT58"/>
  <c r="AS58"/>
  <c r="AG58"/>
  <c r="BD56"/>
  <c r="BC56"/>
  <c r="BB56"/>
  <c r="BA56"/>
  <c r="AZ56"/>
  <c r="AY56"/>
  <c r="AX56"/>
  <c r="AW56"/>
  <c r="AV56"/>
  <c r="AU56"/>
  <c r="AT56"/>
  <c r="AS56"/>
  <c r="AG56"/>
  <c r="BD54"/>
  <c r="BC54"/>
  <c r="BB54"/>
  <c r="BA54"/>
  <c r="AZ54"/>
  <c r="AY54"/>
  <c r="AX54"/>
  <c r="AW54"/>
  <c r="AV54"/>
  <c r="AU54"/>
  <c r="AT54"/>
  <c r="AS54"/>
  <c r="AG54"/>
  <c r="BD52"/>
  <c r="BC52"/>
  <c r="BB52"/>
  <c r="BA52"/>
  <c r="AZ52"/>
  <c r="AY52"/>
  <c r="AX52"/>
  <c r="AW52"/>
  <c r="AV52"/>
  <c r="AU52"/>
  <c r="AT52"/>
  <c r="AS52"/>
  <c r="AG52"/>
  <c r="BD51"/>
  <c r="W30"/>
  <c r="BC51"/>
  <c r="W29"/>
  <c r="BB51"/>
  <c r="W28"/>
  <c r="BA51"/>
  <c r="W27"/>
  <c r="AZ51"/>
  <c r="W26"/>
  <c r="AY51"/>
  <c r="AX51"/>
  <c r="AW51"/>
  <c r="AK27"/>
  <c r="AV51"/>
  <c r="AK26"/>
  <c r="AU51"/>
  <c r="AT51"/>
  <c r="AS51"/>
  <c r="AG51"/>
  <c r="AK23"/>
  <c r="AT59"/>
  <c r="AN59"/>
  <c r="AN58"/>
  <c r="AT57"/>
  <c r="AN57"/>
  <c r="AN56"/>
  <c r="AT55"/>
  <c r="AN55"/>
  <c r="AN54"/>
  <c r="AT53"/>
  <c r="AN53"/>
  <c r="AN52"/>
  <c r="AN51"/>
  <c r="L47"/>
  <c r="AM46"/>
  <c r="L46"/>
  <c r="AM44"/>
  <c r="L44"/>
  <c r="L42"/>
  <c r="L41"/>
  <c r="AK32"/>
</calcChain>
</file>

<file path=xl/sharedStrings.xml><?xml version="1.0" encoding="utf-8"?>
<sst xmlns="http://schemas.openxmlformats.org/spreadsheetml/2006/main">
  <si>
    <t>Export VZ</t>
  </si>
  <si>
    <t>List obsahuje:</t>
  </si>
  <si>
    <t>1) Rekapitulace stavby</t>
  </si>
  <si>
    <t>2) Rekapitulace objektů stavby a soupisů prací</t>
  </si>
  <si>
    <t>3.0</t>
  </si>
  <si>
    <t>ZAMOK</t>
  </si>
  <si>
    <t>False</t>
  </si>
  <si>
    <t>{12d9452c-e922-4532-a5dd-c34404f6950c}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</si>
  <si>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</si>
  <si>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</si>
  <si>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</si>
  <si>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</si>
  <si>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</si>
  <si>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</si>
  <si>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</si>
  <si>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</si>
  <si>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2015-34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</si>
  <si>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</si>
  <si>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</si>
  <si>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Cyklostezka podél silnice II/606 v Pomezí nad Ohří - I. a III. etapa - část KSÚS</t>
  </si>
  <si>
    <t>KSO:</t>
  </si>
  <si>
    <t>822 29</t>
  </si>
  <si>
    <t>CC-CZ:</t>
  </si>
  <si>
    <t>21121</t>
  </si>
  <si>
    <t>Místo:</t>
  </si>
  <si>
    <t>Pomezí nad Ohří</t>
  </si>
  <si>
    <t>Datum:</t>
  </si>
  <si>
    <t>13. 3. 2016</t>
  </si>
  <si>
    <t>Zadavatel:</t>
  </si>
  <si>
    <t>IČ:</t>
  </si>
  <si>
    <t>70947023</t>
  </si>
  <si>
    <t>KSÚS KK p.o.</t>
  </si>
  <si>
    <t>DIČ:</t>
  </si>
  <si>
    <t xml:space="preserve">CZ70947023 </t>
  </si>
  <si>
    <t>Uchazeč:</t>
  </si>
  <si>
    <t>Vyplň údaj</t>
  </si>
  <si>
    <t>Projektant:</t>
  </si>
  <si>
    <t>87334321</t>
  </si>
  <si>
    <t>Ing. Martin Haueisen</t>
  </si>
  <si>
    <t>CZ8304091807</t>
  </si>
  <si>
    <t>True</t>
  </si>
  <si>
    <t>Poznámka:</t>
  </si>
  <si>
    <t xml:space="preserve">Vedlejší a ostatní náklady_x000d_
V soupisu prací jsou uvedeny jen ty vedlejší a ostatní náklady, jejichž provedení objednatel vyžaduje a jejich výsledky je zhotovitel povinen objednateli předložit. Zbývající vedlejší a ostatní náklady jsou plně věcí zhotovitele a záleží na jím zvolených pracovních postupech, zda a do jaké míry bude tyto náklady čerpat. Tyto náklady je zhotovitel povinen zahrnout do cen prací, s nimiž souvisí. Jedná se zejména o tyto vedlejší náklady:_x000d_
- Ztížené výrobní podmínky související s umístěním stavby, s provizorními nebo dopravními omezeními, se zhoršenými klimatickými podmínkami, s prací na těžko přístupných místech, s prací ve zdraví škodlivém prostředí, se ztíženým pohybem vozidel v centrech měst, s prací v ochranných pásmech._x000d_
- Uvedení stavbou dotčených ploch a staveništní dopravou dotčených komunikací do původního nebo projektového stavu.  Péče o nepředané objekty a konstrukce stavby, jejich ošetřování. Likvidace přebytečného stavebního materiálu odpovídajícím způsobem._x000d_
- Zajištění bezpečnosti při provádění stavby ve smyslu bezpečnosti práce a ochrany životního prostředí._x000d_
- Nutný rozsah stavebního pojištění budoucího díla na předmětné stavbě a pojištění odpovědnosti za škodu způsobenou dodavatelem třetí osobě. Zajištění bankovních garancí._x000d_
- Všechny další nutné náklady k řádnému a úplnému zhotovení předmětu díla zřejmé ze zadávací dokumentace nebo místních podmínek._x000d_
- Úprava příslušné dokumentace dle technologických postupů zhotovitele a dle při provádění zjištěných skutečností. Zpracování Plánu havarijních opatření zařízení staveniště a mechanizace. Zpracování povodňového plánu. Zpracování plánu bezpečnosti a ochrany zdraví při práci na staveništi (dle § 15, odst. 2 zákona č. 309/2006 Sb., kterým se upravují další požadavky BOZP). Zpracování technologických postupů a plánů kontrol. Pasportizace stavbou dotčených ploch a objektů._x000d_
- Zařízení staveniště - zahrnuje veškeré náklady zhotovitele na zařízení, provoz staveniště a jeho vyklizení vč. nákladů na ostrahu staveniště a zabezpečení proti neoprávněnému vstupu. Ochrana vedení inženýrských sítí - všech IS na staveništi a v jeho okolí. Zabezpečení a stěhování archeologických nálezů a přírodních hodnot. Zajištění vhodných prostor pro potřeby investora, TDI a AD._x000d_
- Veškeré zkoušky, měření, revize, posudky a dozory dle příslušných TKP, norem a ostatních předpisů s výstavbou souvisejících.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</si>
  <si>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</si>
  <si>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</si>
  <si>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</si>
  <si>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</si>
  <si>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</si>
  <si>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</si>
  <si>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</si>
  <si>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</si>
  <si>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</si>
  <si>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</si>
  <si>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</si>
  <si>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</si>
  <si>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</si>
  <si>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</si>
  <si>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</si>
  <si>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</si>
  <si>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</si>
  <si>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</si>
  <si>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</si>
  <si>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</si>
  <si>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</si>
  <si>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</si>
  <si>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</si>
  <si>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</si>
  <si>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</si>
  <si>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</si>
  <si>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</si>
  <si>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</si>
  <si>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</si>
  <si>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</si>
  <si>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</si>
  <si>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</si>
  <si>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</si>
  <si>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/>
  </si>
  <si>
    <t>D</t>
  </si>
  <si>
    <t>0</t>
  </si>
  <si>
    <t>###NOIMPORT###</t>
  </si>
  <si>
    <t>IMPORT</t>
  </si>
  <si>
    <t>{00000000-0000-0000-0000-000000000000}</t>
  </si>
  <si>
    <t>2015-34-104</t>
  </si>
  <si>
    <t>SO 104 – Silnice II/606 – úprava šířkového uspořádání</t>
  </si>
  <si>
    <t>STA</t>
  </si>
  <si>
    <t>1</t>
  </si>
  <si>
    <t>{0fa7c0a2-3172-407f-9fba-a83cbf5ff87e}</t>
  </si>
  <si>
    <t>822 23</t>
  </si>
  <si>
    <t>2</t>
  </si>
  <si>
    <t>/</t>
  </si>
  <si>
    <t>2015-34-104-SP</t>
  </si>
  <si>
    <t>SO 104 – Soupis prací - Silnice II/606 – úprava šířkového uspořádání</t>
  </si>
  <si>
    <t>Soupis</t>
  </si>
  <si>
    <t>{6bee6845-87c7-4adc-875b-f1bd5398527e}</t>
  </si>
  <si>
    <t>2015-34-108</t>
  </si>
  <si>
    <t>SO 108 – Velkoplošná výsprava silnice II/606</t>
  </si>
  <si>
    <t>{28d90827-e027-4cb6-a519-774f4c8449f7}</t>
  </si>
  <si>
    <t>2015-34-108-SP</t>
  </si>
  <si>
    <t>SO 108 – Soupis prací - Velkoplošná výsprava silnice II/606</t>
  </si>
  <si>
    <t>{4a549711-1ac5-4a78-a9fb-54b4043b8050}</t>
  </si>
  <si>
    <t>2015-34-109</t>
  </si>
  <si>
    <t>SO 109 – Velkoplošná výsprava silnice II/606</t>
  </si>
  <si>
    <t>{fa8f1000-724d-43f8-9929-b77862cb419f}</t>
  </si>
  <si>
    <t>2015-34-109-SP</t>
  </si>
  <si>
    <t>SO 109 – Soupis prací - Velkoplošná výsprava silnice II/606</t>
  </si>
  <si>
    <t>{0ec37f4f-045b-4d2a-8b44-e721693ba806}</t>
  </si>
  <si>
    <t>2015-34-VON</t>
  </si>
  <si>
    <t>VON - Vedlejší a ostatní náklady</t>
  </si>
  <si>
    <t>VON</t>
  </si>
  <si>
    <t>{fb21bcc8-5a9c-40fa-b9e5-b226bcecb804}</t>
  </si>
  <si>
    <t>2015-34-VON-SP</t>
  </si>
  <si>
    <t>VON - Soupis prací - Vedlejší a ostatní náklady</t>
  </si>
  <si>
    <t>{93e19f69-5aa8-4ec7-8057-75e006b3853d}</t>
  </si>
  <si>
    <t>1) Krycí list soupisu</t>
  </si>
  <si>
    <t>2) Rekapitulace</t>
  </si>
  <si>
    <t>3) Soupis prací</t>
  </si>
  <si>
    <t>Zpět na list:</t>
  </si>
  <si>
    <t>Rekapitulace stavby</t>
  </si>
  <si>
    <t>F18</t>
  </si>
  <si>
    <t>propustek</t>
  </si>
  <si>
    <t>m</t>
  </si>
  <si>
    <t>17,5</t>
  </si>
  <si>
    <t>F8</t>
  </si>
  <si>
    <t>pařezy</t>
  </si>
  <si>
    <t>kus</t>
  </si>
  <si>
    <t>9</t>
  </si>
  <si>
    <t>KRYCÍ LIST SOUPISU</t>
  </si>
  <si>
    <t>F9</t>
  </si>
  <si>
    <t>F1</t>
  </si>
  <si>
    <t>ložná</t>
  </si>
  <si>
    <t>m2</t>
  </si>
  <si>
    <t>163</t>
  </si>
  <si>
    <t>F10</t>
  </si>
  <si>
    <t>řezání</t>
  </si>
  <si>
    <t>296</t>
  </si>
  <si>
    <t>F11</t>
  </si>
  <si>
    <t>výkop</t>
  </si>
  <si>
    <t>m3</t>
  </si>
  <si>
    <t>267</t>
  </si>
  <si>
    <t>Objekt:</t>
  </si>
  <si>
    <t>F12</t>
  </si>
  <si>
    <t>násyp</t>
  </si>
  <si>
    <t>115</t>
  </si>
  <si>
    <t>2015-34-104 - SO 104 – Silnice II/606 – úprava šířkového uspořádání</t>
  </si>
  <si>
    <t>F13</t>
  </si>
  <si>
    <t>přebytek výkopku</t>
  </si>
  <si>
    <t>Soupis:</t>
  </si>
  <si>
    <t>F14</t>
  </si>
  <si>
    <t>sanace výkop</t>
  </si>
  <si>
    <t>56,925</t>
  </si>
  <si>
    <t>2015-34-104-SP - SO 104 – Soupis prací - Silnice II/606 – úprava šířkového uspořádání</t>
  </si>
  <si>
    <t>F15</t>
  </si>
  <si>
    <t>sanace</t>
  </si>
  <si>
    <t>126,5</t>
  </si>
  <si>
    <t>F2</t>
  </si>
  <si>
    <t>obruba</t>
  </si>
  <si>
    <t>108,2</t>
  </si>
  <si>
    <t>21111</t>
  </si>
  <si>
    <t>F3</t>
  </si>
  <si>
    <t>10,3</t>
  </si>
  <si>
    <t>F5</t>
  </si>
  <si>
    <t>žlabovky</t>
  </si>
  <si>
    <t>170</t>
  </si>
  <si>
    <t>F6</t>
  </si>
  <si>
    <t>poklop</t>
  </si>
  <si>
    <t>3</t>
  </si>
  <si>
    <t>F7</t>
  </si>
  <si>
    <t>ornice</t>
  </si>
  <si>
    <t>880,5</t>
  </si>
  <si>
    <t>Vybouraný a vyfrézovaný asfaltový materiál bude odkoupen zhotovitelem stavby ma základě SoD. V rámci tohoto soupisu prací proto není uvažován přesun hmot na skládku a skládkovné.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</si>
  <si>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</si>
  <si>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</si>
  <si>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</si>
  <si>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</si>
  <si>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</si>
  <si>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</si>
  <si>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1 - Zemní práce</t>
  </si>
  <si>
    <t xml:space="preserve">      11 - Zemní práce - přípravné a přidružené práce</t>
  </si>
  <si>
    <t xml:space="preserve">      16 - Zemní práce - přemístění výkopku</t>
  </si>
  <si>
    <t xml:space="preserve">      18 - Zemní práce - povrchové úpravy terénu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</si>
  <si>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</si>
  <si>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</si>
  <si>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</si>
  <si>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</si>
  <si>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</si>
  <si>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 xml:space="preserve">    SAN - SANACE AKTIVNÍ ZÓNY ZEMNÍ PLÁNĚ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</si>
  <si>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</si>
  <si>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</si>
  <si>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</si>
  <si>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</si>
  <si>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</si>
  <si>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</si>
  <si>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</si>
  <si>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</si>
  <si>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</si>
  <si>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</si>
  <si>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</si>
  <si>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</si>
  <si>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</si>
  <si>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</si>
  <si>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</si>
  <si>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</si>
  <si>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</si>
  <si>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Zemní práce</t>
  </si>
  <si>
    <t>K</t>
  </si>
  <si>
    <t>113107243</t>
  </si>
  <si>
    <t>Odstranění podkladů nebo krytů strojně plochy jednotlivě přes 200 m2 s přemístěním hmot na skládku na vzdálenost do 20 m nebo s naložením na dopravní prostředek živičných, o tl. vrstvy přes 100 do 150 mm</t>
  </si>
  <si>
    <t>CS ÚRS 2018 01</t>
  </si>
  <si>
    <t>4</t>
  </si>
  <si>
    <t>-1178546289</t>
  </si>
  <si>
    <t>P</t>
  </si>
  <si>
    <t>Poznámka k položce:
Vybouraný materiál bude odkoupen zhotovitelem stavby dle smlouvy o dílo. V tomto rozpočtu proto nejsou řešeny položky související s dopravou na skládku a skládkovným.</t>
  </si>
  <si>
    <t>VV</t>
  </si>
  <si>
    <t>Struktura výpočtu: změřeno v digitální verzi PD funkcí na měření ploch</t>
  </si>
  <si>
    <t>F17</t>
  </si>
  <si>
    <t>305</t>
  </si>
  <si>
    <t>Součet</t>
  </si>
  <si>
    <t>122302202</t>
  </si>
  <si>
    <t>Odkopávky a prokopávky nezapažené pro silnice s přemístěním výkopku v příčných profilech na vzdálenost do 15 m nebo s naložením na dopravní prostředek v hornině tř. 4 přes 100 do 1 000 m3</t>
  </si>
  <si>
    <t>-1447112696</t>
  </si>
  <si>
    <t>Poznámka k položce:
Položka zahrnuje i odstranění případných podkladních vrstev pod vybouranými asflatovými konstrukcemi v rámci pojížděných ploch.
Po dohodě s investorem, TDI, projektantem a geotechnikem lze výkopek a vybourané hmoty zpětně použít v rámci ostatních částí stavby. Položky spojené s dopravou na skládku a skládkovným, vč. nákupu nového materiálu do násypu budou řešeny jako méněpráce. Fakturováno bude dle skutečně provedených prací doložených vážními lístky nebo geodetickým měřením.</t>
  </si>
  <si>
    <t>Struktura výpočtu: dle hmotnice</t>
  </si>
  <si>
    <t>122302209</t>
  </si>
  <si>
    <t>Odkopávky a prokopávky nezapažené pro silnice s přemístěním výkopku v příčných profilech na vzdálenost do 15 m nebo s naložením na dopravní prostředek v hornině tř. 4 Příplatek k cenám za lepivost horniny tř. 4</t>
  </si>
  <si>
    <t>-76591398</t>
  </si>
  <si>
    <t>171101104</t>
  </si>
  <si>
    <t>Uložení sypaniny do násypů s rozprostřením sypaniny ve vrstvách a s hrubým urovnáním zhutněných s uzavřením povrchu násypu z hornin soudržných s předepsanou mírou zhutnění v procentech výsledků zkoušek Proctor-Standard (dále jen PS) přes 100 do 102 % PS</t>
  </si>
  <si>
    <t>-145080523</t>
  </si>
  <si>
    <t>5</t>
  </si>
  <si>
    <t>181951102</t>
  </si>
  <si>
    <t>Úprava pláně vyrovnáním výškových rozdílů v hornině tř. 1 až 4 se zhutněním</t>
  </si>
  <si>
    <t>-423548691</t>
  </si>
  <si>
    <t>6</t>
  </si>
  <si>
    <t>182101101</t>
  </si>
  <si>
    <t>Svahování trvalých svahů do projektovaných profilů s potřebným přemístěním výkopku při svahování v zářezech v hornině tř. 1 až 4</t>
  </si>
  <si>
    <t>597044076</t>
  </si>
  <si>
    <t>811,5</t>
  </si>
  <si>
    <t>7</t>
  </si>
  <si>
    <t>IP 8501</t>
  </si>
  <si>
    <t>Posouzení hornin geotechnikem vč. případných laboratorních zkoušek</t>
  </si>
  <si>
    <t>...</t>
  </si>
  <si>
    <t>-1242282718</t>
  </si>
  <si>
    <t>Poznámka k položce:
Posouzení stávajícího výkopku geotechnikem pro zpětné použití v rámci násypů a zásypů, event. posouzení nového materiálu. Položka je vč. případných laboratorních či jiných zkoušek na základě požadavku geotechnika.</t>
  </si>
  <si>
    <t>11</t>
  </si>
  <si>
    <t>Zemní práce - přípravné a přidružené práce</t>
  </si>
  <si>
    <t>10</t>
  </si>
  <si>
    <t>112201101</t>
  </si>
  <si>
    <t>Odstranění pařezů s jejich vykopáním, vytrháním nebo odstřelením, s přesekáním kořenů průměru přes 100 do 300 mm</t>
  </si>
  <si>
    <t>-1248788733</t>
  </si>
  <si>
    <t>Struktura výpočtu: počet kusů</t>
  </si>
  <si>
    <t>112201102</t>
  </si>
  <si>
    <t>Odstranění pařezů s jejich vykopáním, vytrháním nebo odstřelením, s přesekáním kořenů průměru přes 300 do 500 mm</t>
  </si>
  <si>
    <t>-1254409249</t>
  </si>
  <si>
    <t>16</t>
  </si>
  <si>
    <t>162301421</t>
  </si>
  <si>
    <t>Vodorovné přemístění větví, kmenů nebo pařezů s naložením, složením a dopravou do 5000 m pařezů kmenů, průměru přes 100 do 300 mm</t>
  </si>
  <si>
    <t>-1240256965</t>
  </si>
  <si>
    <t>Poznámka k položce:
Položka je uvažována vč. skládkovného.</t>
  </si>
  <si>
    <t>17</t>
  </si>
  <si>
    <t>162301423</t>
  </si>
  <si>
    <t>Vodorovné přemístění větví, kmenů nebo pařezů s naložením, složením a dopravou do 5000 m pařezů kmenů, průměru přes 500 do 700 mm</t>
  </si>
  <si>
    <t>-838558146</t>
  </si>
  <si>
    <t>18</t>
  </si>
  <si>
    <t>121101102</t>
  </si>
  <si>
    <t>Sejmutí ornice nebo lesní půdy s vodorovným přemístěním na hromady v místě upotřebení nebo na dočasné či trvalé skládky se složením, na vzdálenost přes 50 do 100 m</t>
  </si>
  <si>
    <t>-2024217746</t>
  </si>
  <si>
    <t>Poznámka k položce:
Přebytečná ornice bude zpětně použita v rámci ostatních SO. Dočasně bude deponována na p.p.č. 89/1.</t>
  </si>
  <si>
    <t>Struktura výpočtu: změřeno v digitální verzi PD funkcí na měření ploch * průměrná tl.</t>
  </si>
  <si>
    <t>F16</t>
  </si>
  <si>
    <t>986*0,15</t>
  </si>
  <si>
    <t>Zemní práce - přemístění výkopku</t>
  </si>
  <si>
    <t>19</t>
  </si>
  <si>
    <t>162701105</t>
  </si>
  <si>
    <t>Vodorovné přemístění výkopku nebo sypaniny po suchu na obvyklém dopravním prostředku, bez naložení výkopku, avšak se složením bez rozhrnutí z horniny tř. 1 až 4 na vzdálenost přes 9 000 do 10 000 m</t>
  </si>
  <si>
    <t>455169261</t>
  </si>
  <si>
    <t>20</t>
  </si>
  <si>
    <t>162701109</t>
  </si>
  <si>
    <t>Vodorovné přemístění výkopku nebo sypaniny po suchu na obvyklém dopravním prostředku, bez naložení výkopku, avšak se složením bez rozhrnutí z horniny tř. 1 až 4 na vzdálenost Příplatek k ceně za každých dalších i započatých 1 000 m</t>
  </si>
  <si>
    <t>-1903596471</t>
  </si>
  <si>
    <t>171201201</t>
  </si>
  <si>
    <t>Uložení sypaniny na skládky</t>
  </si>
  <si>
    <t>81558689</t>
  </si>
  <si>
    <t>22</t>
  </si>
  <si>
    <t>171201211</t>
  </si>
  <si>
    <t>Poplatek za uložení stavebního odpadu na skládce (skládkovné) zeminy a kameniva zatříděného do Katalogu odpadů pod kódem 170 504</t>
  </si>
  <si>
    <t>t</t>
  </si>
  <si>
    <t>705977861</t>
  </si>
  <si>
    <t>F13*1,8</t>
  </si>
  <si>
    <t>23</t>
  </si>
  <si>
    <t>M</t>
  </si>
  <si>
    <t>IP 657</t>
  </si>
  <si>
    <t>Nový materiál do násypových částí zemního tělesa</t>
  </si>
  <si>
    <t>8</t>
  </si>
  <si>
    <t>-9526824</t>
  </si>
  <si>
    <t>Poznámka k položce:
Po dohodě s investorem, TDI, projektantem a geotechnikem lze výkopek a vybourané hmoty zpětně použít v rámci ostatních částí stavby. Položky spojené s dopravou na skládku a skládkovným, vč. nákupu nového materiálu do násypu budou řešeny jako méněpráce. Fakturováno bude dle skutečně provedených prací doložených vážními lístky nebo geodetickým měřením.</t>
  </si>
  <si>
    <t>Struktura výpočtu: objem * objemová hmotnost</t>
  </si>
  <si>
    <t>F12*2,1</t>
  </si>
  <si>
    <t>Zemní práce - povrchové úpravy terénu</t>
  </si>
  <si>
    <t>24</t>
  </si>
  <si>
    <t>162306111</t>
  </si>
  <si>
    <t>Vodorovné přemístění výkopku bez naložení, avšak se složením zemin schopných zúrodnění, na vzdálenost přes 100 do 500 m</t>
  </si>
  <si>
    <t>-1484433273</t>
  </si>
  <si>
    <t>F7*0,1</t>
  </si>
  <si>
    <t>25</t>
  </si>
  <si>
    <t>167103101</t>
  </si>
  <si>
    <t>Nakládání neulehlého výkopku z hromad zeminy schopné zúrodnění</t>
  </si>
  <si>
    <t>-583619969</t>
  </si>
  <si>
    <t>26</t>
  </si>
  <si>
    <t>181411122</t>
  </si>
  <si>
    <t>Založení trávníku na půdě předem připravené plochy do 1000 m2 výsevem včetně utažení lučního na svahu přes 1:5 do 1:2</t>
  </si>
  <si>
    <t>213203508</t>
  </si>
  <si>
    <t>27</t>
  </si>
  <si>
    <t>005724740</t>
  </si>
  <si>
    <t>osivo směs travní krajinná-svahová</t>
  </si>
  <si>
    <t>kg</t>
  </si>
  <si>
    <t>-1100536091</t>
  </si>
  <si>
    <t>880,5*0,015 'Přepočtené koeficientem množství</t>
  </si>
  <si>
    <t>28</t>
  </si>
  <si>
    <t>182301131</t>
  </si>
  <si>
    <t>Rozprostření a urovnání ornice ve svahu sklonu přes 1:5 při souvislé ploše přes 500 m2, tl. vrstvy do 100 mm</t>
  </si>
  <si>
    <t>-1128425994</t>
  </si>
  <si>
    <t>Poznámka k položce:
Bude použita ornice z deponie na p.p.č. 89/1.</t>
  </si>
  <si>
    <t>29</t>
  </si>
  <si>
    <t>183403253</t>
  </si>
  <si>
    <t>Obdělání půdy hrabáním na svahu přes 1:5 do 1:2</t>
  </si>
  <si>
    <t>-1619632925</t>
  </si>
  <si>
    <t>30</t>
  </si>
  <si>
    <t>185803211</t>
  </si>
  <si>
    <t>Uválcování trávníku v rovině nebo na svahu do 1:5</t>
  </si>
  <si>
    <t>1219883515</t>
  </si>
  <si>
    <t>31</t>
  </si>
  <si>
    <t>184802111</t>
  </si>
  <si>
    <t>Chemické odplevelení půdy před založením kultury, trávníku nebo zpevněných ploch o výměře jednotlivě přes 20 m2 v rovině nebo na svahu do 1:5 postřikem na široko</t>
  </si>
  <si>
    <t>338905115</t>
  </si>
  <si>
    <t>32</t>
  </si>
  <si>
    <t>252340010</t>
  </si>
  <si>
    <t>herbicid totální systémový neselektivní</t>
  </si>
  <si>
    <t>litr</t>
  </si>
  <si>
    <t>1728478628</t>
  </si>
  <si>
    <t>F7*4/10000</t>
  </si>
  <si>
    <t>33</t>
  </si>
  <si>
    <t>185802123</t>
  </si>
  <si>
    <t>Hnojení půdy nebo trávníku na svahu přes 1:5 do 1:2 umělým hnojivem na široko</t>
  </si>
  <si>
    <t>-140696239</t>
  </si>
  <si>
    <t>Poznámka k položce:
Položka je vč. dodání hnojiva.</t>
  </si>
  <si>
    <t>Struktura výpočtu: figura x 8 /1000000</t>
  </si>
  <si>
    <t>F7*8/1000000</t>
  </si>
  <si>
    <t>34</t>
  </si>
  <si>
    <t>185804312</t>
  </si>
  <si>
    <t>Zalití rostlin vodou plochy záhonů jednotlivě přes 20 m2</t>
  </si>
  <si>
    <t>-1652771393</t>
  </si>
  <si>
    <t>Poznámka k položce:
Položka je uvažována vč. dodání a dovozu vody.</t>
  </si>
  <si>
    <t>Struktura výpočtu: plocha x množství x počet opakování / 1000</t>
  </si>
  <si>
    <t>F7*5*15/1000 "trávník"</t>
  </si>
  <si>
    <t>Komunikace pozemní</t>
  </si>
  <si>
    <t>35</t>
  </si>
  <si>
    <t>564851111</t>
  </si>
  <si>
    <t>Podklad ze štěrkodrti ŠD s rozprostřením a zhutněním, po zhutnění tl. 150 mm</t>
  </si>
  <si>
    <t>-1636467049</t>
  </si>
  <si>
    <t>F1+F1</t>
  </si>
  <si>
    <t>36</t>
  </si>
  <si>
    <t>565135111</t>
  </si>
  <si>
    <t>Asfaltový beton vrstva podkladní ACP 16 (obalované kamenivo střednězrnné - OKS) s rozprostřením a zhutněním v pruhu šířky do 3 m, po zhutnění tl. 50 mm</t>
  </si>
  <si>
    <t>870324527</t>
  </si>
  <si>
    <t>37</t>
  </si>
  <si>
    <t>573111113</t>
  </si>
  <si>
    <t>Postřik infiltrační PI z asfaltu silničního s posypem kamenivem, v množství 1,50 kg/m2</t>
  </si>
  <si>
    <t>-1279255039</t>
  </si>
  <si>
    <t>Poznámka k položce:
Položka je uvažována bez posypu.</t>
  </si>
  <si>
    <t>38</t>
  </si>
  <si>
    <t>573211111</t>
  </si>
  <si>
    <t>Postřik spojovací PS bez posypu kamenivem z asfaltu silničního, v množství 0,60 kg/m2</t>
  </si>
  <si>
    <t>1653034439</t>
  </si>
  <si>
    <t>75</t>
  </si>
  <si>
    <t>577145112</t>
  </si>
  <si>
    <t>Asfaltový beton vrstva ložní ACL 16 (ABH) s rozprostřením a zhutněním z nemodifikovaného asfaltu v pruhu šířky do 3 m, po zhutnění tl. 50 mm</t>
  </si>
  <si>
    <t>599357882</t>
  </si>
  <si>
    <t>120+43 "rozšíření konstrukčních vrstev silnice II/606 + doplnění konstrukcí v místě pracovních spár"</t>
  </si>
  <si>
    <t>Trubní vedení</t>
  </si>
  <si>
    <t>41</t>
  </si>
  <si>
    <t>894411141</t>
  </si>
  <si>
    <t>Zřízení šachet kanalizačních z betonových dílců výšky vstupu do 1,50 m s obložením dna betonem tř. C 25/30, na potrubí DN 500</t>
  </si>
  <si>
    <t>-677766091</t>
  </si>
  <si>
    <t>42</t>
  </si>
  <si>
    <t>592241800</t>
  </si>
  <si>
    <t>dno betonové šachtové 100x115x15 cm</t>
  </si>
  <si>
    <t>170473003</t>
  </si>
  <si>
    <t>Poznámka k položce:
čtvercový půdorys</t>
  </si>
  <si>
    <t>43</t>
  </si>
  <si>
    <t>592241300</t>
  </si>
  <si>
    <t>deska betonová přechodová pro tlak kola 5 kN 62,5x20x9 cm</t>
  </si>
  <si>
    <t>-351588688</t>
  </si>
  <si>
    <t>44</t>
  </si>
  <si>
    <t>592243480</t>
  </si>
  <si>
    <t>těsnění elastomerové pro spojení šachetních dílů DN 1000</t>
  </si>
  <si>
    <t>1321449328</t>
  </si>
  <si>
    <t>45</t>
  </si>
  <si>
    <t>899311113</t>
  </si>
  <si>
    <t>Osazení ocelových nebo litinových poklopů s rámem na šachtách tunelové stoky hmotnosti jednotlivě přes 100 do 150 kg</t>
  </si>
  <si>
    <t>666798182</t>
  </si>
  <si>
    <t>46</t>
  </si>
  <si>
    <t>IP 277</t>
  </si>
  <si>
    <t>poklop litinový DN 600 B125</t>
  </si>
  <si>
    <t>1081903486</t>
  </si>
  <si>
    <t>Ostatní konstrukce a práce, bourání</t>
  </si>
  <si>
    <t>47</t>
  </si>
  <si>
    <t>914111111</t>
  </si>
  <si>
    <t>Montáž svislé dopravní značky základní velikosti do 1 m2 objímkami na sloupky nebo konzoly</t>
  </si>
  <si>
    <t>-1400769914</t>
  </si>
  <si>
    <t>Poznámka k položce:
Budou použity demontované značky.</t>
  </si>
  <si>
    <t>48</t>
  </si>
  <si>
    <t>40445517</t>
  </si>
  <si>
    <t>značka dopravní svislá retroreflexní fólie tř 1 FeZn-Al rám D 700mm</t>
  </si>
  <si>
    <t>-244572773</t>
  </si>
  <si>
    <t>49</t>
  </si>
  <si>
    <t>914511111</t>
  </si>
  <si>
    <t>Montáž sloupku dopravních značek délky do 3,5 m do betonového základu</t>
  </si>
  <si>
    <t>1273947927</t>
  </si>
  <si>
    <t>Poznámka k položce:
Budou použity demontované sloupky.</t>
  </si>
  <si>
    <t>F4</t>
  </si>
  <si>
    <t>50</t>
  </si>
  <si>
    <t>916241213</t>
  </si>
  <si>
    <t>Osazení obrubníku kamenného se zřízením lože, s vyplněním a zatřením spár cementovou maltou stojatého s boční opěrou z betonu prostého, do lože z betonu prostého</t>
  </si>
  <si>
    <t>-2057142310</t>
  </si>
  <si>
    <t>Struktura výpočtu: změřeno v digitální verzi PD funkcí na měření délek</t>
  </si>
  <si>
    <t>107,3+5,6+5,6-F3</t>
  </si>
  <si>
    <t>3,25+1,9+5,15</t>
  </si>
  <si>
    <t>51</t>
  </si>
  <si>
    <t>583803130</t>
  </si>
  <si>
    <t>obrubník kamenný přímý, žula, 30x20</t>
  </si>
  <si>
    <t>1623738139</t>
  </si>
  <si>
    <t>108,2*1,03 'Přepočtené koeficientem množství</t>
  </si>
  <si>
    <t>52</t>
  </si>
  <si>
    <t>583804220</t>
  </si>
  <si>
    <t>obrubník kamenný obloukový , žula, r=1÷3 m 30x20</t>
  </si>
  <si>
    <t>1156388106</t>
  </si>
  <si>
    <t>10,3*1,03 'Přepočtené koeficientem množství</t>
  </si>
  <si>
    <t>53</t>
  </si>
  <si>
    <t>919413111</t>
  </si>
  <si>
    <t>Vtoková jímka propustku z betonu prostého tř. C 12/15, propustku z trub DN do 800 mm</t>
  </si>
  <si>
    <t>1450089170</t>
  </si>
  <si>
    <t>54</t>
  </si>
  <si>
    <t>919441211</t>
  </si>
  <si>
    <t>Čelo propustku včetně římsy ze zdiva z lomového kamene, pro propustek z trub DN 300 až 500 mm</t>
  </si>
  <si>
    <t>-1264638872</t>
  </si>
  <si>
    <t>Poznámka k položce:
Položka je vč. sešikmení betonové trouby do potřebného sklonu.</t>
  </si>
  <si>
    <t>55</t>
  </si>
  <si>
    <t>919521130</t>
  </si>
  <si>
    <t>Zřízení silničního propustku z trub betonových nebo železobetonových DN 500 mm</t>
  </si>
  <si>
    <t>1621122788</t>
  </si>
  <si>
    <t>Struktura výpočtu: délka</t>
  </si>
  <si>
    <t>56</t>
  </si>
  <si>
    <t>59222019-R</t>
  </si>
  <si>
    <t xml:space="preserve">trouba hrdlová přímá železobetonová s integrovaným těsněním  50 x 250 x 8 cm</t>
  </si>
  <si>
    <t>-1837944979</t>
  </si>
  <si>
    <t>57</t>
  </si>
  <si>
    <t>919535558</t>
  </si>
  <si>
    <t>Obetonování trubního propustku betonem prostým bez zvýšených nároků na prostředí tř. C 20/25</t>
  </si>
  <si>
    <t>1996040001</t>
  </si>
  <si>
    <t>Struktura výpočtu: plocha v řezu * dl.</t>
  </si>
  <si>
    <t>0,39*17,5</t>
  </si>
  <si>
    <t>58</t>
  </si>
  <si>
    <t>919731123</t>
  </si>
  <si>
    <t>Zarovnání styčné plochy podkladu nebo krytu podél vybourané části komunikace nebo zpevněné plochy živičné tl. přes 100 do 200 mm</t>
  </si>
  <si>
    <t>1565673007</t>
  </si>
  <si>
    <t>59</t>
  </si>
  <si>
    <t>919735113</t>
  </si>
  <si>
    <t>Řezání stávajícího živičného krytu nebo podkladu hloubky přes 100 do 150 mm</t>
  </si>
  <si>
    <t>1744479024</t>
  </si>
  <si>
    <t>130+82+41,5+23+19,5</t>
  </si>
  <si>
    <t>60</t>
  </si>
  <si>
    <t>935112211</t>
  </si>
  <si>
    <t>Osazení betonového příkopového žlabu s vyplněním a zatřením spár cementovou maltou s ložem tl. 100 mm z betonu prostého z betonových příkopových tvárnic šířky přes 500 do 800 mm</t>
  </si>
  <si>
    <t>78346043</t>
  </si>
  <si>
    <t>61</t>
  </si>
  <si>
    <t>59227029</t>
  </si>
  <si>
    <t>žlabovka betonová příkopová 500x680x60mm</t>
  </si>
  <si>
    <t>1601597114</t>
  </si>
  <si>
    <t>170*1,02 'Přepočtené koeficientem množství</t>
  </si>
  <si>
    <t>997</t>
  </si>
  <si>
    <t>Přesun sutě</t>
  </si>
  <si>
    <t>62</t>
  </si>
  <si>
    <t>997221551</t>
  </si>
  <si>
    <t>Vodorovná doprava suti bez naložení, ale se složením a s hrubým urovnáním ze sypkých materiálů, na vzdálenost do 1 km</t>
  </si>
  <si>
    <t>869089916</t>
  </si>
  <si>
    <t>Poznámka k položce:
Po dohodě s investorem a TDI a při splnění podmínek případného dotačního titulu lze při dostatečném množství vhodných vybouraných hmot a po následné recyklaci tyto hmoty použít pro účely sanace či pro podkladní vrstvy konstrukcí, či jako zásypy po výkopech inženýrských sítí. Přednostně je uvažováno s použitím vybouraných hmot v rámci stavby. V soupisu prací je uvažováno s použitím nově nakoupeného materiálu ve 100% rozsahu stavby a proto bude použití vybouraných hmot řešeno jako méněpráce, při odečtení nákladů na recyklaci a třídění. Fakturováno bude dle skutečně provedených prací. Ty budou doloženy například vážními lístky, či geodetickým měřením.</t>
  </si>
  <si>
    <t>63</t>
  </si>
  <si>
    <t>997221559</t>
  </si>
  <si>
    <t>Vodorovná doprava suti bez naložení, ale se složením a s hrubým urovnáním Příplatek k ceně za každý další i započatý 1 km přes 1 km</t>
  </si>
  <si>
    <t>-968198161</t>
  </si>
  <si>
    <t>96,38*13 'Přepočtené koeficientem množství</t>
  </si>
  <si>
    <t>64</t>
  </si>
  <si>
    <t>997221845</t>
  </si>
  <si>
    <t>Poplatek za uložení stavebního odpadu na skládce (skládkovné) asfaltového bez obsahu dehtu zatříděného do Katalogu odpadů pod kódem 170 302</t>
  </si>
  <si>
    <t>-748254025</t>
  </si>
  <si>
    <t>998</t>
  </si>
  <si>
    <t>Přesun hmot</t>
  </si>
  <si>
    <t>65</t>
  </si>
  <si>
    <t>998225111</t>
  </si>
  <si>
    <t>Přesun hmot pro komunikace s krytem z kameniva, monolitickým betonovým nebo živičným dopravní vzdálenost do 200 m jakékoliv délky objektu</t>
  </si>
  <si>
    <t>-390120989</t>
  </si>
  <si>
    <t>SAN</t>
  </si>
  <si>
    <t>SANACE AKTIVNÍ ZÓNY ZEMNÍ PLÁNĚ</t>
  </si>
  <si>
    <t>66</t>
  </si>
  <si>
    <t>IP 8502</t>
  </si>
  <si>
    <t>Posouzení aktivní zóny zemní pláně geotechnikem vč. případných laboratorních zkoušek</t>
  </si>
  <si>
    <t>1834559303</t>
  </si>
  <si>
    <t>Poznámka k položce:
Po provedení bouracích a zemních prací na úroveň zemní pláně a zásypech rýh inženýrských sítí bude v případě neúnosnosti zemní pláně (na základě provedených zkoušek) přivolán geotechnik, který posoudí aktivnní zónu zemní pláně a navrhne rozsah a způsob sanace.</t>
  </si>
  <si>
    <t>67</t>
  </si>
  <si>
    <t>122302201</t>
  </si>
  <si>
    <t>Odkopávky a prokopávky nezapažené pro silnice s přemístěním výkopku v příčných profilech na vzdálenost do 15 m nebo s naložením na dopravní prostředek v hornině tř. 4 do 100 m3</t>
  </si>
  <si>
    <t>1017369193</t>
  </si>
  <si>
    <t>F15*0,45</t>
  </si>
  <si>
    <t>68</t>
  </si>
  <si>
    <t>-765757354</t>
  </si>
  <si>
    <t>69</t>
  </si>
  <si>
    <t>-1588649404</t>
  </si>
  <si>
    <t>70</t>
  </si>
  <si>
    <t>-239710188</t>
  </si>
  <si>
    <t>56,925*5 'Přepočtené koeficientem množství</t>
  </si>
  <si>
    <t>71</t>
  </si>
  <si>
    <t>-1358006281</t>
  </si>
  <si>
    <t>72</t>
  </si>
  <si>
    <t>-696258065</t>
  </si>
  <si>
    <t>F14*2,2</t>
  </si>
  <si>
    <t>73</t>
  </si>
  <si>
    <t>564661111</t>
  </si>
  <si>
    <t>Podklad z kameniva hrubého drceného vel. 63-125 mm, s rozprostřením a zhutněním, po zhutnění tl. 200 mm</t>
  </si>
  <si>
    <t>27309695</t>
  </si>
  <si>
    <t>Poznámka k položce:
Výměra této položky a položek s ní souvisejících v této kapitole je uvažována jako maximální v případě, že by bylo nutné přistoupit k sanaci aktivní zóny zemní pláně a bude fakturována na základě skutečně provedených prací. Rozsah prací bude stanoven na základě zkoušek únosnosti zemmní pláně a odsouhlasen TDI a AD. Doloženo bude geodetickým měřením nebo jiným způsobem po dohodě s TDI.</t>
  </si>
  <si>
    <t>126,5 "sanace - 1. vrstva"</t>
  </si>
  <si>
    <t>F15 "sanace - 2. vrstva"</t>
  </si>
  <si>
    <t>74</t>
  </si>
  <si>
    <t>564811111</t>
  </si>
  <si>
    <t>Podklad ze štěrkodrti ŠD s rozprostřením a zhutněním, po zhutnění tl. 50 mm</t>
  </si>
  <si>
    <t>1911372771</t>
  </si>
  <si>
    <t>F15 "sanace - uzavírací vrstva ze ŠD"</t>
  </si>
  <si>
    <t>frézování</t>
  </si>
  <si>
    <t>1280</t>
  </si>
  <si>
    <t>3071</t>
  </si>
  <si>
    <t>obrus</t>
  </si>
  <si>
    <t>4351</t>
  </si>
  <si>
    <t>VDZ</t>
  </si>
  <si>
    <t>192,5</t>
  </si>
  <si>
    <t>1,5</t>
  </si>
  <si>
    <t>2015-34-108 - SO 108 – Velkoplošná výsprava silnice II/606</t>
  </si>
  <si>
    <t>11,25</t>
  </si>
  <si>
    <t>2015-34-108-SP - SO 108 – Soupis prací - Velkoplošná výsprava silnice II/606</t>
  </si>
  <si>
    <t>113107123</t>
  </si>
  <si>
    <t>Odstranění podkladů nebo krytů ručně s přemístěním hmot na skládku na vzdálenost do 3 m nebo s naložením na dopravní prostředek z kameniva hrubého drceného, o tl. vrstvy přes 200 do 300 mm</t>
  </si>
  <si>
    <t>1730325084</t>
  </si>
  <si>
    <t>113107142</t>
  </si>
  <si>
    <t>Odstranění podkladů nebo krytů ručně s přemístěním hmot na skládku na vzdálenost do 3 m nebo s naložením na dopravní prostředek živičných, o tl. vrstvy přes 50 do 100 mm</t>
  </si>
  <si>
    <t>-958240103</t>
  </si>
  <si>
    <t>Poznámka k položce:
Asfaltové kry budou odkoupeny zhotovitelem stavby dle smlouvy o dílo. V tomto rozpočtu proto nejsou řešeny položky související s dopravou na skládku a skládkovným.</t>
  </si>
  <si>
    <t>113154332</t>
  </si>
  <si>
    <t>Frézování živičného podkladu nebo krytu s naložením na dopravní prostředek plochy přes 1 000 do 10 000 m2 bez překážek v trase pruhu šířky přes 1 m do 2 m, tloušťky vrstvy 40 mm</t>
  </si>
  <si>
    <t>1519407336</t>
  </si>
  <si>
    <t>Poznámka k položce:
R-materiál bude odkoupen zhotovitelem stavby dle smlouvy o dílo. V tomto rozpočtu proto nejsou řešeny položky související s dopravou na skládku a skládkovným.</t>
  </si>
  <si>
    <t>4218+133-F9</t>
  </si>
  <si>
    <t>113154334</t>
  </si>
  <si>
    <t>Frézování živičného podkladu nebo krytu s naložením na dopravní prostředek plochy přes 1 000 do 10 000 m2 bez překážek v trase pruhu šířky přes 1 m do 2 m, tloušťky vrstvy 100 mm</t>
  </si>
  <si>
    <t>-1638226674</t>
  </si>
  <si>
    <t>1280 "frézování ve st. 0+880-1+090"</t>
  </si>
  <si>
    <t>-1548535029</t>
  </si>
  <si>
    <t>234429227</t>
  </si>
  <si>
    <t>F6+F6</t>
  </si>
  <si>
    <t>169221615</t>
  </si>
  <si>
    <t>572241121</t>
  </si>
  <si>
    <t>Vyspravení výtluků materiálem na bázi asfaltu s řezáním, vysekáním, očištěním, zaplněním směsí a zhutněním asfaltovým betonem ACO (AB) při vyspravované ploše na 1 km komunikace přes 10 % tl. od 20 do 40 mm</t>
  </si>
  <si>
    <t>886602736</t>
  </si>
  <si>
    <t>Poznámka k položce:
Položka je uvažována v množství 15% z celkové plochy v případě, že bude nutné vyspravit ložnou asfaltovou vrstvu po provedeném frézování. Fakturováno bude dle skutečně provedených prací na základě geodetických měření nebo vážních lístků odsouhlasených TDI.</t>
  </si>
  <si>
    <t>F1*0,15</t>
  </si>
  <si>
    <t>572531111</t>
  </si>
  <si>
    <t>Vyspravení trhlin dosavadního krytu asfaltovou sanační hmotou ošetření trhlin vlásečnicových s povrchovým překrytem</t>
  </si>
  <si>
    <t>-1577378897</t>
  </si>
  <si>
    <t xml:space="preserve">Poznámka k položce:
Položka je uvažována v množství 15% z celkové plochy v případě, že bude nutné vyspravit ložnou či podkladní asfaltovou vrstvu po provedeném frézování. Fakturováno bude dle skutečně provedených prací na základě  měření odsouhlasených TDI.</t>
  </si>
  <si>
    <t>2000</t>
  </si>
  <si>
    <t>572531121</t>
  </si>
  <si>
    <t>Vyspravení trhlin dosavadního krytu asfaltovou sanační hmotou ošetření trhlin šířky do 20 mm</t>
  </si>
  <si>
    <t>-621612701</t>
  </si>
  <si>
    <t>500</t>
  </si>
  <si>
    <t>436523289</t>
  </si>
  <si>
    <t>F6+F9</t>
  </si>
  <si>
    <t>-192411425</t>
  </si>
  <si>
    <t>F2+F6+F6</t>
  </si>
  <si>
    <t>12</t>
  </si>
  <si>
    <t>577134111</t>
  </si>
  <si>
    <t>Asfaltový beton vrstva obrusná ACO 11 (ABS) s rozprostřením a se zhutněním z nemodifikovaného asfaltu v pruhu šířky do 3 m tř. I, po zhutnění tl. 40 mm</t>
  </si>
  <si>
    <t>-768775818</t>
  </si>
  <si>
    <t>13</t>
  </si>
  <si>
    <t>577134121</t>
  </si>
  <si>
    <t>Asfaltový beton vrstva obrusná ACO 11 (ABS) s rozprostřením a se zhutněním z nemodifikovaného asfaltu v pruhu šířky přes 3 m tř. I, po zhutnění tl. 40 mm</t>
  </si>
  <si>
    <t>-1314641239</t>
  </si>
  <si>
    <t>F1+F9</t>
  </si>
  <si>
    <t>14</t>
  </si>
  <si>
    <t>577155112</t>
  </si>
  <si>
    <t>Asfaltový beton vrstva ložní ACL 16 (ABH) s rozprostřením a zhutněním z nemodifikovaného asfaltu v pruhu šířky do 3 m, po zhutnění tl. 60 mm</t>
  </si>
  <si>
    <t>-287983964</t>
  </si>
  <si>
    <t>577155122</t>
  </si>
  <si>
    <t>Asfaltový beton vrstva ložní ACL 16 (ABH) s rozprostřením a zhutněním z nemodifikovaného asfaltu v pruhu šířky přes 3 m, po zhutnění tl. 60 mm</t>
  </si>
  <si>
    <t>348215412</t>
  </si>
  <si>
    <t>915211111</t>
  </si>
  <si>
    <t>Vodorovné dopravní značení stříkaným plastem dělící čára šířky 125 mm souvislá bílá základní</t>
  </si>
  <si>
    <t>-642404556</t>
  </si>
  <si>
    <t>5,5+11,5+20+65+25+65,5</t>
  </si>
  <si>
    <t>915221111</t>
  </si>
  <si>
    <t>Vodorovné dopravní značení stříkaným plastem vodící čára bílá šířky 250 mm souvislá základní</t>
  </si>
  <si>
    <t>-790902301</t>
  </si>
  <si>
    <t>915231112</t>
  </si>
  <si>
    <t>Vodorovné dopravní značení stříkaným plastem přechody pro chodce, šipky, symboly nápisy bílé retroreflexní</t>
  </si>
  <si>
    <t>-827303671</t>
  </si>
  <si>
    <t>915611111</t>
  </si>
  <si>
    <t>Předznačení pro vodorovné značení stříkané barvou nebo prováděné z nátěrových hmot liniové dělicí čáry, vodicí proužky</t>
  </si>
  <si>
    <t>139383294</t>
  </si>
  <si>
    <t>F3+F4</t>
  </si>
  <si>
    <t>915621111</t>
  </si>
  <si>
    <t>Předznačení pro vodorovné značení stříkané barvou nebo prováděné z nátěrových hmot plošné šipky, symboly, nápisy</t>
  </si>
  <si>
    <t>1720272940</t>
  </si>
  <si>
    <t>919721201</t>
  </si>
  <si>
    <t>Geomříž pro vyztužení asfaltového povrchu z polypropylénu</t>
  </si>
  <si>
    <t>932454165</t>
  </si>
  <si>
    <t>Poznámka k položce:
Položka je uvažována v množství 15% z celkové plochy v případě, že bude nutné vyztužit podkladní či ložnou asfaltovou vrstvu v místech trvalých deformací. Fakturováno bude dle skutečně provedených prací na základě geodetických měření odsouhlasených TDI.</t>
  </si>
  <si>
    <t>919731122</t>
  </si>
  <si>
    <t>Zarovnání styčné plochy podkladu nebo krytu podél vybourané části komunikace nebo zpevněné plochy živičné tl. přes 50 do 100 mm</t>
  </si>
  <si>
    <t>82934521</t>
  </si>
  <si>
    <t>919735112</t>
  </si>
  <si>
    <t>Řezání stávajícího živičného krytu nebo podkladu hloubky přes 50 do 100 mm</t>
  </si>
  <si>
    <t>1712145845</t>
  </si>
  <si>
    <t>IP 303</t>
  </si>
  <si>
    <t>Ošetření pracovní spáry asfaltovou zálivkou</t>
  </si>
  <si>
    <t>926321942</t>
  </si>
  <si>
    <t>680</t>
  </si>
  <si>
    <t>IP 485</t>
  </si>
  <si>
    <t>Osazení přídlažby z betonové dlažby 20x10cm tl. 8cm, barva přírodní, podélně, s boční opěrou do lože z betonu prostého C12/15, položka je vč. materiálu, odstranění ložné vrstvy vč. řezání, skládkovného pro vybourané hmoty, dopravy a práce</t>
  </si>
  <si>
    <t>-1454659233</t>
  </si>
  <si>
    <t>302+41+3+24+28,5+11+43,8+47,5+16+81+83+8,5+8+81,7+97,5+105+29+26,5+40+36,8+31,5+38,6+34+35+36,5+31+35,5+7,8+45,8</t>
  </si>
  <si>
    <t>-1069719947</t>
  </si>
  <si>
    <t>-1253782651</t>
  </si>
  <si>
    <t>F6*0,45</t>
  </si>
  <si>
    <t>-1371887887</t>
  </si>
  <si>
    <t>-1496998968</t>
  </si>
  <si>
    <t>-1749921114</t>
  </si>
  <si>
    <t>11,25*5 'Přepočtené koeficientem množství</t>
  </si>
  <si>
    <t>-153423419</t>
  </si>
  <si>
    <t>309686117</t>
  </si>
  <si>
    <t>F7*2,2</t>
  </si>
  <si>
    <t>-1438661974</t>
  </si>
  <si>
    <t>F6 "sanace - 1. vrstva"</t>
  </si>
  <si>
    <t>F6 "sanace - 2. vrstva"</t>
  </si>
  <si>
    <t>-1033541578</t>
  </si>
  <si>
    <t>F6 "sanace - uzavírací vrstva ze ŠD"</t>
  </si>
  <si>
    <t>3726</t>
  </si>
  <si>
    <t>1644,5</t>
  </si>
  <si>
    <t>353,2</t>
  </si>
  <si>
    <t>25,5</t>
  </si>
  <si>
    <t>4,5</t>
  </si>
  <si>
    <t>2015-34-109 - SO 109 – Velkoplošná výsprava silnice II/606</t>
  </si>
  <si>
    <t>56,5</t>
  </si>
  <si>
    <t>2015-34-109-SP - SO 109 – Soupis prací - Velkoplošná výsprava silnice II/606</t>
  </si>
  <si>
    <t>113107183</t>
  </si>
  <si>
    <t>Odstranění podkladů nebo krytů strojně plochy jednotlivě přes 50 m2 do 200 m2 s přemístěním hmot na skládku na vzdálenost do 20 m nebo s naložením na dopravní prostředek živičných, o tl. vrstvy přes 100 do 150 mm</t>
  </si>
  <si>
    <t>-720650123</t>
  </si>
  <si>
    <t>-1208801904</t>
  </si>
  <si>
    <t>Poznámka k položce:
Část vyfrézovaného R-materiálu bude použita pro zpevnění krajnic. Zbytek R-materiálu bude odkoupen zhotovitelem stavby dle smlouvy o dílo. V tomto rozpočtu proto nejsou řešeny položky související s dopravou na skládku a skládkovným.</t>
  </si>
  <si>
    <t>3274+452</t>
  </si>
  <si>
    <t>569931132</t>
  </si>
  <si>
    <t>Zpevnění krajnic nebo komunikací pro pěší s rozprostřením a zhutněním, po zhutnění asfaltovým recyklátem tl. 100 mm</t>
  </si>
  <si>
    <t>888947519</t>
  </si>
  <si>
    <t>Poznámka k položce:
V rámci této položky není uvažován nákup materiálu. Bude použit vyfrézovaný R-materiál.</t>
  </si>
  <si>
    <t>92,2</t>
  </si>
  <si>
    <t>-1688701490</t>
  </si>
  <si>
    <t>-1886045445</t>
  </si>
  <si>
    <t>-594432469</t>
  </si>
  <si>
    <t>-1348073644</t>
  </si>
  <si>
    <t>463241295</t>
  </si>
  <si>
    <t>1083791443</t>
  </si>
  <si>
    <t>101,5+27,8+48+40,8+29,5+51,7+26,7+117,5+116+60,5+46,5+11,6+70,9+55,7+23,8+642+5,5+11,5+20+46,5+25+65,5</t>
  </si>
  <si>
    <t>915211121</t>
  </si>
  <si>
    <t>Vodorovné dopravní značení stříkaným plastem dělící čára šířky 125 mm přerušovaná bílá základní</t>
  </si>
  <si>
    <t>653580622</t>
  </si>
  <si>
    <t>29,5+17,5</t>
  </si>
  <si>
    <t>-1235432600</t>
  </si>
  <si>
    <t>100,5+131+31+11,6+15+18,6+15+15+9,6+5,9</t>
  </si>
  <si>
    <t>915231111</t>
  </si>
  <si>
    <t>Vodorovné dopravní značení stříkaným plastem přechody pro chodce, šipky, symboly nápisy bílé základní</t>
  </si>
  <si>
    <t>1496634666</t>
  </si>
  <si>
    <t>13+12,5</t>
  </si>
  <si>
    <t>1570825710</t>
  </si>
  <si>
    <t>1,5+1,5+1,5</t>
  </si>
  <si>
    <t>1775186044</t>
  </si>
  <si>
    <t>F3+F4+F5</t>
  </si>
  <si>
    <t>-537011515</t>
  </si>
  <si>
    <t>F6+F7</t>
  </si>
  <si>
    <t>-544357648</t>
  </si>
  <si>
    <t>F1*0,15+110</t>
  </si>
  <si>
    <t>919731121</t>
  </si>
  <si>
    <t>Zarovnání styčné plochy podkladu nebo krytu podél vybourané části komunikace nebo zpevněné plochy živičné tl. do 50 mm</t>
  </si>
  <si>
    <t>913203667</t>
  </si>
  <si>
    <t>919735111</t>
  </si>
  <si>
    <t>Řezání stávajícího živičného krytu nebo podkladu hloubky do 50 mm</t>
  </si>
  <si>
    <t>-1529881960</t>
  </si>
  <si>
    <t>11+7,5+31+7</t>
  </si>
  <si>
    <t>675530642</t>
  </si>
  <si>
    <t>11+7+7+450 "podélná pracovní spára při pokládání obrusné vrstvy"</t>
  </si>
  <si>
    <t>938909611</t>
  </si>
  <si>
    <t>Čištění krajnic odstraněním nánosu (ulehlého, popř. zaježděného) naneseného vlivem silničního provozu, s přemístěním na hromady na vzdálenost do 50 m nebo s naložením na dopravní prostředek, ale bez složení průměrné tloušťky do 100 mm</t>
  </si>
  <si>
    <t>-839561923</t>
  </si>
  <si>
    <t>Struktura výpočtu: délka * šířka</t>
  </si>
  <si>
    <t>(92+57)*0,5</t>
  </si>
  <si>
    <t>-1164581478</t>
  </si>
  <si>
    <t>11,8+117,4+49,7+49,9+39,6+31+32+8,4+137+248+108+45,8</t>
  </si>
  <si>
    <t>-913111135</t>
  </si>
  <si>
    <t>2015-34-VON - VON - Vedlejší a ostatní náklady</t>
  </si>
  <si>
    <t>2015-34-VON-SP - VON - Soupis prací - Vedlejší a ostatní náklady</t>
  </si>
  <si>
    <t>VRN - Vedlejší rozpočtové náklady</t>
  </si>
  <si>
    <t xml:space="preserve">    VRN1 - Průzkumné, geodetické a projektové práce</t>
  </si>
  <si>
    <t xml:space="preserve">    VRN9 - Ostatní náklady</t>
  </si>
  <si>
    <t>VRN</t>
  </si>
  <si>
    <t>Vedlejší rozpočtové náklady</t>
  </si>
  <si>
    <t>VRN1</t>
  </si>
  <si>
    <t>Průzkumné, geodetické a projektové práce</t>
  </si>
  <si>
    <t>012103000</t>
  </si>
  <si>
    <t>Geodetické práce před výstavbou</t>
  </si>
  <si>
    <t>…</t>
  </si>
  <si>
    <t>1024</t>
  </si>
  <si>
    <t>-220842926</t>
  </si>
  <si>
    <t>Poznámka k položce:
vytyčení hranic pozemků, vytyčení staveniště a stavebního objektu, určení průběhu nadzemního nebo podzemního stávajícího i plánovaného vedení, určení vytyčovací sítě, ...</t>
  </si>
  <si>
    <t>012203000</t>
  </si>
  <si>
    <t>Geodetické práce při provádění stavby</t>
  </si>
  <si>
    <t>1569915961</t>
  </si>
  <si>
    <t>Poznámka k položce:
výšková měření, výpočet objemů, atd. které mají chrakter kontrolních a upřesňujících činností, ...</t>
  </si>
  <si>
    <t>012303000</t>
  </si>
  <si>
    <t>Geodetické práce po výstavbě</t>
  </si>
  <si>
    <t>147810259</t>
  </si>
  <si>
    <t>Poznámka k položce:
zaměření skutečného provedení stavby, včetně komunikací a inženýrských sítí, kontrolní měření provedeného objektu, měření posunu a změn polohy novostavby v daném časovém intervalu, GEOMETRICKÝ PLÁN, ...</t>
  </si>
  <si>
    <t>013254000</t>
  </si>
  <si>
    <t>Dokumentace skutečného provedení stavby</t>
  </si>
  <si>
    <t>-2057467230</t>
  </si>
  <si>
    <t>VRN9</t>
  </si>
  <si>
    <t>Ostatní náklady</t>
  </si>
  <si>
    <t>IP 901</t>
  </si>
  <si>
    <t>Informační tabule s údaji o stavbě o rozměru 2*1,5m</t>
  </si>
  <si>
    <t>-1429707960</t>
  </si>
  <si>
    <t>IP 902</t>
  </si>
  <si>
    <t>Dopravně inženýrské opatření - přechodné dopravní značení</t>
  </si>
  <si>
    <t>1771203411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</si>
  <si>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</si>
  <si>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</si>
  <si>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</si>
  <si>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</si>
  <si>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Trebuchet MS"/>
        <charset val="238"/>
        <i val="1"/>
        <color auto="1"/>
        <sz val="9"/>
        <scheme val="none"/>
      </rPr>
      <t xml:space="preserve">Rekapitulace stavby </t>
    </r>
    <r>
      <rPr>
        <rFont val="Trebuchet MS"/>
        <charset val="238"/>
        <color auto="1"/>
        <sz val="9"/>
        <scheme val="none"/>
      </rPr>
      <t>obsahuje sestavu Rekapitulace stavby a Rekapitulace objektů stavby a soupisů prací.</t>
    </r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</si>
  <si>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stavby</t>
    </r>
    <r>
      <rPr>
        <rFont val="Trebuchet MS"/>
        <charset val="238"/>
        <color auto="1"/>
        <sz val="9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</si>
  <si>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</si>
  <si>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objektů stavby a soupisů prací</t>
    </r>
    <r>
      <rPr>
        <rFont val="Trebuchet MS"/>
        <charset val="238"/>
        <color auto="1"/>
        <sz val="9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</si>
  <si>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</si>
  <si>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</si>
  <si>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</si>
  <si>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</si>
  <si>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</si>
  <si>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</si>
  <si>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</si>
  <si>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Vedlejší a ostatní náklady</t>
  </si>
  <si>
    <t>OST</t>
  </si>
  <si>
    <t>Ostatní</t>
  </si>
  <si>
    <t>Soupis prací pro daný typ objektu</t>
  </si>
  <si>
    <r>
      <rPr>
        <rFont val="Trebuchet MS"/>
        <charset val="238"/>
        <i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</si>
  <si>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</si>
  <si>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rFont val="Trebuchet MS"/>
        <charset val="238"/>
        <b val="1"/>
        <color auto="1"/>
        <sz val="9"/>
        <scheme val="none"/>
      </rPr>
      <t>Krycí list soupisu</t>
    </r>
    <r>
      <rPr>
        <rFont val="Trebuchet MS"/>
        <charset val="238"/>
        <color auto="1"/>
        <sz val="9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</si>
  <si>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</si>
  <si>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Trebuchet MS"/>
        <charset val="238"/>
        <b val="1"/>
        <color auto="1"/>
        <sz val="9"/>
        <scheme val="none"/>
      </rPr>
      <t>Rekapitulace členění soupisu prací</t>
    </r>
    <r>
      <rPr>
        <rFont val="Trebuchet MS"/>
        <charset val="238"/>
        <color auto="1"/>
        <sz val="9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</si>
  <si>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</si>
  <si>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Trebuchet MS"/>
        <charset val="238"/>
        <b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</si>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</sst>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9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0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800080"/>
      <name val="Trebuchet MS"/>
    </font>
    <font>
      <sz val="8"/>
      <color rgb="FF505050"/>
      <name val="Trebuchet MS"/>
    </font>
    <font>
      <sz val="8"/>
      <color rgb="FFFF0000"/>
      <name val="Trebuchet MS"/>
    </font>
    <font>
      <sz val="8"/>
      <name val="Trebuchet MS"/>
      <family val="0"/>
      <charset val="238"/>
    </font>
    <font>
      <sz val="8"/>
      <color rgb="FFFAE682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b/>
      <sz val="16"/>
      <name val="Trebuchet MS"/>
    </font>
    <font>
      <sz val="8"/>
      <color rgb="FF3366FF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8"/>
      <color theme="10"/>
      <name val="Wingdings 2"/>
    </font>
    <font>
      <b/>
      <sz val="10"/>
      <color rgb="FF003366"/>
      <name val="Trebuchet MS"/>
    </font>
    <font>
      <sz val="10"/>
      <color rgb="FF969696"/>
      <name val="Trebuchet MS"/>
    </font>
    <font>
      <sz val="10"/>
      <color theme="10"/>
      <name val="Trebuchet MS"/>
    </font>
    <font>
      <sz val="8"/>
      <color rgb="FF000000"/>
      <name val="Trebuchet MS"/>
    </font>
    <font>
      <b/>
      <sz val="12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i/>
      <sz val="7"/>
      <color rgb="FF969696"/>
      <name val="Trebuchet MS"/>
    </font>
    <font>
      <i/>
      <sz val="8"/>
      <color rgb="FF0000FF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right style="thin">
        <color rgb="FF000000"/>
      </right>
      <top style="hair">
        <color rgb="FF969696"/>
      </top>
    </border>
    <border>
      <right style="thin">
        <color rgb="FF000000"/>
      </right>
      <top style="hair">
        <color rgb="FF000000"/>
      </top>
      <bottom style="hair">
        <color rgb="FF000000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8" fillId="0" borderId="0" applyNumberFormat="0" applyFill="0" applyBorder="0" applyAlignment="0" applyProtection="0"/>
  </cellStyleXfs>
  <cellXfs count="382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  <protection locked="0"/>
    </xf>
    <xf numFmtId="0" fontId="13" fillId="2" borderId="0" xfId="0" applyFont="1" applyFill="1" applyAlignment="1" applyProtection="1">
      <alignment horizontal="left" vertical="center"/>
    </xf>
    <xf numFmtId="0" fontId="5" fillId="2" borderId="0" xfId="0" applyFont="1" applyFill="1" applyAlignment="1" applyProtection="1">
      <alignment vertical="center"/>
    </xf>
    <xf numFmtId="0" fontId="14" fillId="2" borderId="0" xfId="0" applyFont="1" applyFill="1" applyAlignment="1" applyProtection="1">
      <alignment horizontal="left" vertical="center"/>
    </xf>
    <xf numFmtId="0" fontId="15" fillId="2" borderId="0" xfId="1" applyFont="1" applyFill="1" applyAlignment="1" applyProtection="1">
      <alignment vertical="center"/>
    </xf>
    <xf numFmtId="0" fontId="48" fillId="2" borderId="0" xfId="1" applyFill="1"/>
    <xf numFmtId="0" fontId="0" fillId="2" borderId="0" xfId="0" applyFill="1"/>
    <xf numFmtId="0" fontId="13" fillId="2" borderId="0" xfId="0" applyFont="1" applyFill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0" fillId="0" borderId="0" xfId="0" applyBorder="1" applyProtection="1"/>
    <xf numFmtId="0" fontId="16" fillId="0" borderId="0" xfId="0" applyFont="1" applyBorder="1" applyAlignment="1" applyProtection="1">
      <alignment horizontal="left" vertical="center"/>
    </xf>
    <xf numFmtId="0" fontId="0" fillId="0" borderId="6" xfId="0" applyBorder="1" applyProtection="1"/>
    <xf numFmtId="0" fontId="17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19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20" fillId="0" borderId="0" xfId="0" applyFont="1" applyAlignment="1">
      <alignment horizontal="left" vertical="top" wrapText="1"/>
    </xf>
    <xf numFmtId="0" fontId="3" fillId="0" borderId="0" xfId="0" applyFont="1" applyBorder="1" applyAlignment="1" applyProtection="1">
      <alignment horizontal="left" vertical="top"/>
    </xf>
    <xf numFmtId="0" fontId="3" fillId="0" borderId="0" xfId="0" applyFont="1" applyBorder="1" applyAlignment="1" applyProtection="1">
      <alignment horizontal="left" vertical="top" wrapText="1"/>
    </xf>
    <xf numFmtId="0" fontId="20" fillId="0" borderId="0" xfId="0" applyFont="1" applyAlignment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2" fillId="3" borderId="0" xfId="0" applyFont="1" applyFill="1" applyBorder="1" applyAlignment="1" applyProtection="1">
      <alignment horizontal="left" vertical="center"/>
      <protection locked="0"/>
    </xf>
    <xf numFmtId="49" fontId="2" fillId="3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0" fontId="0" fillId="0" borderId="7" xfId="0" applyBorder="1" applyProtection="1"/>
    <xf numFmtId="0" fontId="0" fillId="0" borderId="5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21" fillId="0" borderId="8" xfId="0" applyFont="1" applyBorder="1" applyAlignment="1" applyProtection="1">
      <alignment horizontal="left" vertical="center"/>
    </xf>
    <xf numFmtId="0" fontId="0" fillId="0" borderId="8" xfId="0" applyFont="1" applyBorder="1" applyAlignment="1" applyProtection="1">
      <alignment vertical="center"/>
    </xf>
    <xf numFmtId="4" fontId="21" fillId="0" borderId="8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1" fillId="0" borderId="5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164" fontId="1" fillId="0" borderId="0" xfId="0" applyNumberFormat="1" applyFont="1" applyBorder="1" applyAlignment="1" applyProtection="1">
      <alignment horizontal="center" vertical="center"/>
    </xf>
    <xf numFmtId="4" fontId="20" fillId="0" borderId="0" xfId="0" applyNumberFormat="1" applyFont="1" applyBorder="1" applyAlignment="1" applyProtection="1">
      <alignment vertical="center"/>
    </xf>
    <xf numFmtId="0" fontId="1" fillId="0" borderId="6" xfId="0" applyFont="1" applyBorder="1" applyAlignment="1" applyProtection="1">
      <alignment vertical="center"/>
    </xf>
    <xf numFmtId="0" fontId="0" fillId="4" borderId="0" xfId="0" applyFont="1" applyFill="1" applyBorder="1" applyAlignment="1" applyProtection="1">
      <alignment vertical="center"/>
    </xf>
    <xf numFmtId="0" fontId="3" fillId="4" borderId="9" xfId="0" applyFont="1" applyFill="1" applyBorder="1" applyAlignment="1" applyProtection="1">
      <alignment horizontal="left" vertical="center"/>
    </xf>
    <xf numFmtId="0" fontId="0" fillId="4" borderId="10" xfId="0" applyFont="1" applyFill="1" applyBorder="1" applyAlignment="1" applyProtection="1">
      <alignment vertical="center"/>
    </xf>
    <xf numFmtId="0" fontId="3" fillId="4" borderId="10" xfId="0" applyFont="1" applyFill="1" applyBorder="1" applyAlignment="1" applyProtection="1">
      <alignment horizontal="center" vertical="center"/>
    </xf>
    <xf numFmtId="0" fontId="3" fillId="4" borderId="10" xfId="0" applyFont="1" applyFill="1" applyBorder="1" applyAlignment="1" applyProtection="1">
      <alignment horizontal="left" vertical="center"/>
    </xf>
    <xf numFmtId="4" fontId="3" fillId="4" borderId="10" xfId="0" applyNumberFormat="1" applyFont="1" applyFill="1" applyBorder="1" applyAlignment="1" applyProtection="1">
      <alignment vertical="center"/>
    </xf>
    <xf numFmtId="0" fontId="0" fillId="4" borderId="11" xfId="0" applyFont="1" applyFill="1" applyBorder="1" applyAlignment="1" applyProtection="1">
      <alignment vertical="center"/>
    </xf>
    <xf numFmtId="0" fontId="0" fillId="4" borderId="6" xfId="0" applyFont="1" applyFill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5" xfId="0" applyFont="1" applyBorder="1" applyAlignment="1">
      <alignment vertical="center"/>
    </xf>
    <xf numFmtId="0" fontId="16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5" xfId="0" applyFont="1" applyBorder="1" applyAlignment="1">
      <alignment vertical="center"/>
    </xf>
    <xf numFmtId="0" fontId="3" fillId="0" borderId="5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5" xfId="0" applyFont="1" applyBorder="1" applyAlignment="1">
      <alignment vertical="center"/>
    </xf>
    <xf numFmtId="0" fontId="22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3" fillId="0" borderId="15" xfId="0" applyFont="1" applyBorder="1" applyAlignment="1">
      <alignment horizontal="center" vertical="center"/>
    </xf>
    <xf numFmtId="0" fontId="23" fillId="0" borderId="16" xfId="0" applyFont="1" applyBorder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1" fillId="0" borderId="18" xfId="0" applyFont="1" applyBorder="1" applyAlignment="1" applyProtection="1">
      <alignment horizontal="left" vertical="center"/>
    </xf>
    <xf numFmtId="0" fontId="0" fillId="0" borderId="19" xfId="0" applyFont="1" applyBorder="1" applyAlignment="1" applyProtection="1">
      <alignment vertical="center"/>
    </xf>
    <xf numFmtId="0" fontId="2" fillId="5" borderId="9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left" vertical="center"/>
    </xf>
    <xf numFmtId="0" fontId="0" fillId="5" borderId="10" xfId="0" applyFont="1" applyFill="1" applyBorder="1" applyAlignment="1" applyProtection="1">
      <alignment vertical="center"/>
    </xf>
    <xf numFmtId="0" fontId="2" fillId="5" borderId="10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right" vertical="center"/>
    </xf>
    <xf numFmtId="0" fontId="2" fillId="5" borderId="11" xfId="0" applyFont="1" applyFill="1" applyBorder="1" applyAlignment="1" applyProtection="1">
      <alignment horizontal="center" vertical="center"/>
    </xf>
    <xf numFmtId="0" fontId="19" fillId="0" borderId="20" xfId="0" applyFont="1" applyBorder="1" applyAlignment="1" applyProtection="1">
      <alignment horizontal="center" vertical="center" wrapText="1"/>
    </xf>
    <xf numFmtId="0" fontId="19" fillId="0" borderId="21" xfId="0" applyFont="1" applyBorder="1" applyAlignment="1" applyProtection="1">
      <alignment horizontal="center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0" borderId="17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23" fillId="0" borderId="18" xfId="0" applyNumberFormat="1" applyFont="1" applyBorder="1" applyAlignment="1" applyProtection="1">
      <alignment vertical="center"/>
    </xf>
    <xf numFmtId="4" fontId="23" fillId="0" borderId="0" xfId="0" applyNumberFormat="1" applyFont="1" applyBorder="1" applyAlignment="1" applyProtection="1">
      <alignment vertical="center"/>
    </xf>
    <xf numFmtId="166" fontId="23" fillId="0" borderId="0" xfId="0" applyNumberFormat="1" applyFont="1" applyBorder="1" applyAlignment="1" applyProtection="1">
      <alignment vertical="center"/>
    </xf>
    <xf numFmtId="4" fontId="23" fillId="0" borderId="19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4" fillId="0" borderId="5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horizontal="right" vertical="center"/>
    </xf>
    <xf numFmtId="4" fontId="27" fillId="0" borderId="0" xfId="0" applyNumberFormat="1" applyFont="1" applyAlignment="1" applyProtection="1">
      <alignment vertical="center"/>
    </xf>
    <xf numFmtId="0" fontId="28" fillId="0" borderId="0" xfId="0" applyFont="1" applyAlignment="1" applyProtection="1">
      <alignment horizontal="center" vertical="center"/>
    </xf>
    <xf numFmtId="0" fontId="4" fillId="0" borderId="5" xfId="0" applyFont="1" applyBorder="1" applyAlignment="1">
      <alignment vertical="center"/>
    </xf>
    <xf numFmtId="4" fontId="29" fillId="0" borderId="18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9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30" fillId="0" borderId="0" xfId="1" applyFont="1" applyAlignment="1">
      <alignment horizontal="center" vertical="center"/>
    </xf>
    <xf numFmtId="0" fontId="5" fillId="0" borderId="5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31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5" fillId="0" borderId="0" xfId="0" applyFont="1" applyAlignment="1" applyProtection="1">
      <alignment horizontal="center" vertical="center"/>
    </xf>
    <xf numFmtId="0" fontId="5" fillId="0" borderId="5" xfId="0" applyFont="1" applyBorder="1" applyAlignment="1">
      <alignment vertical="center"/>
    </xf>
    <xf numFmtId="4" fontId="32" fillId="0" borderId="18" xfId="0" applyNumberFormat="1" applyFont="1" applyBorder="1" applyAlignment="1" applyProtection="1">
      <alignment vertical="center"/>
    </xf>
    <xf numFmtId="4" fontId="32" fillId="0" borderId="0" xfId="0" applyNumberFormat="1" applyFont="1" applyBorder="1" applyAlignment="1" applyProtection="1">
      <alignment vertical="center"/>
    </xf>
    <xf numFmtId="166" fontId="32" fillId="0" borderId="0" xfId="0" applyNumberFormat="1" applyFont="1" applyBorder="1" applyAlignment="1" applyProtection="1">
      <alignment vertical="center"/>
    </xf>
    <xf numFmtId="4" fontId="32" fillId="0" borderId="19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32" fillId="0" borderId="23" xfId="0" applyNumberFormat="1" applyFont="1" applyBorder="1" applyAlignment="1" applyProtection="1">
      <alignment vertical="center"/>
    </xf>
    <xf numFmtId="4" fontId="32" fillId="0" borderId="24" xfId="0" applyNumberFormat="1" applyFont="1" applyBorder="1" applyAlignment="1" applyProtection="1">
      <alignment vertical="center"/>
    </xf>
    <xf numFmtId="166" fontId="32" fillId="0" borderId="24" xfId="0" applyNumberFormat="1" applyFont="1" applyBorder="1" applyAlignment="1" applyProtection="1">
      <alignment vertical="center"/>
    </xf>
    <xf numFmtId="4" fontId="32" fillId="0" borderId="25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5" fillId="2" borderId="0" xfId="0" applyFont="1" applyFill="1" applyAlignment="1">
      <alignment vertical="center"/>
    </xf>
    <xf numFmtId="0" fontId="14" fillId="2" borderId="0" xfId="0" applyFont="1" applyFill="1" applyAlignment="1">
      <alignment horizontal="left" vertical="center"/>
    </xf>
    <xf numFmtId="0" fontId="33" fillId="2" borderId="0" xfId="1" applyFont="1" applyFill="1" applyAlignment="1">
      <alignment vertical="center"/>
    </xf>
    <xf numFmtId="0" fontId="5" fillId="2" borderId="0" xfId="0" applyFont="1" applyFill="1" applyAlignment="1" applyProtection="1">
      <alignment vertical="center"/>
      <protection locked="0"/>
    </xf>
    <xf numFmtId="0" fontId="34" fillId="0" borderId="0" xfId="0" applyFont="1" applyAlignment="1">
      <alignment horizontal="left" vertical="center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19" fillId="0" borderId="0" xfId="0" applyFont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vertical="center"/>
      <protection locked="0"/>
    </xf>
    <xf numFmtId="0" fontId="3" fillId="0" borderId="0" xfId="0" applyFont="1" applyBorder="1" applyAlignment="1" applyProtection="1">
      <alignment horizontal="left" vertical="center" wrapText="1"/>
    </xf>
    <xf numFmtId="0" fontId="19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 applyProtection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 applyProtection="1">
      <alignment vertical="center"/>
    </xf>
    <xf numFmtId="0" fontId="21" fillId="0" borderId="0" xfId="0" applyFont="1" applyBorder="1" applyAlignment="1" applyProtection="1">
      <alignment horizontal="left" vertical="center"/>
    </xf>
    <xf numFmtId="4" fontId="24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5" borderId="0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left" vertical="center"/>
    </xf>
    <xf numFmtId="0" fontId="3" fillId="5" borderId="10" xfId="0" applyFont="1" applyFill="1" applyBorder="1" applyAlignment="1" applyProtection="1">
      <alignment horizontal="right" vertical="center"/>
    </xf>
    <xf numFmtId="0" fontId="3" fillId="5" borderId="10" xfId="0" applyFont="1" applyFill="1" applyBorder="1" applyAlignment="1" applyProtection="1">
      <alignment horizontal="center" vertical="center"/>
    </xf>
    <xf numFmtId="0" fontId="0" fillId="5" borderId="10" xfId="0" applyFont="1" applyFill="1" applyBorder="1" applyAlignment="1" applyProtection="1">
      <alignment vertical="center"/>
      <protection locked="0"/>
    </xf>
    <xf numFmtId="4" fontId="3" fillId="5" borderId="10" xfId="0" applyNumberFormat="1" applyFont="1" applyFill="1" applyBorder="1" applyAlignment="1" applyProtection="1">
      <alignment vertical="center"/>
    </xf>
    <xf numFmtId="0" fontId="0" fillId="5" borderId="27" xfId="0" applyFont="1" applyFill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0" fillId="0" borderId="0" xfId="0" applyFont="1" applyBorder="1" applyAlignment="1" applyProtection="1">
      <alignment horizontal="left" vertical="center"/>
    </xf>
    <xf numFmtId="0" fontId="2" fillId="5" borderId="0" xfId="0" applyFont="1" applyFill="1" applyBorder="1" applyAlignment="1" applyProtection="1">
      <alignment horizontal="left" vertical="center"/>
    </xf>
    <xf numFmtId="0" fontId="0" fillId="5" borderId="0" xfId="0" applyFont="1" applyFill="1" applyBorder="1" applyAlignment="1" applyProtection="1">
      <alignment vertical="center"/>
      <protection locked="0"/>
    </xf>
    <xf numFmtId="0" fontId="2" fillId="5" borderId="0" xfId="0" applyFont="1" applyFill="1" applyBorder="1" applyAlignment="1" applyProtection="1">
      <alignment horizontal="right" vertical="center"/>
    </xf>
    <xf numFmtId="0" fontId="0" fillId="5" borderId="6" xfId="0" applyFont="1" applyFill="1" applyBorder="1" applyAlignment="1" applyProtection="1">
      <alignment vertical="center"/>
    </xf>
    <xf numFmtId="0" fontId="35" fillId="0" borderId="0" xfId="0" applyFont="1" applyBorder="1" applyAlignment="1" applyProtection="1">
      <alignment horizontal="left"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horizontal="left" vertical="center"/>
    </xf>
    <xf numFmtId="0" fontId="6" fillId="0" borderId="24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 applyProtection="1">
      <alignment vertical="center"/>
    </xf>
    <xf numFmtId="0" fontId="6" fillId="0" borderId="6" xfId="0" applyFont="1" applyBorder="1" applyAlignment="1" applyProtection="1">
      <alignment vertical="center"/>
    </xf>
    <xf numFmtId="0" fontId="7" fillId="0" borderId="5" xfId="0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7" fillId="0" borderId="24" xfId="0" applyFont="1" applyBorder="1" applyAlignment="1" applyProtection="1">
      <alignment horizontal="left" vertical="center"/>
    </xf>
    <xf numFmtId="0" fontId="7" fillId="0" borderId="24" xfId="0" applyFont="1" applyBorder="1" applyAlignment="1" applyProtection="1">
      <alignment vertical="center"/>
    </xf>
    <xf numFmtId="0" fontId="7" fillId="0" borderId="24" xfId="0" applyFont="1" applyBorder="1" applyAlignment="1" applyProtection="1">
      <alignment vertical="center"/>
      <protection locked="0"/>
    </xf>
    <xf numFmtId="4" fontId="7" fillId="0" borderId="24" xfId="0" applyNumberFormat="1" applyFont="1" applyBorder="1" applyAlignment="1" applyProtection="1">
      <alignment vertical="center"/>
    </xf>
    <xf numFmtId="0" fontId="7" fillId="0" borderId="6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  <protection locked="0"/>
    </xf>
    <xf numFmtId="0" fontId="19" fillId="0" borderId="0" xfId="0" applyFont="1" applyAlignment="1" applyProtection="1">
      <alignment horizontal="left" vertical="center" wrapText="1"/>
    </xf>
    <xf numFmtId="0" fontId="0" fillId="0" borderId="0" xfId="0" applyProtection="1"/>
    <xf numFmtId="0" fontId="0" fillId="0" borderId="5" xfId="0" applyBorder="1"/>
    <xf numFmtId="0" fontId="2" fillId="0" borderId="0" xfId="0" applyFont="1" applyAlignment="1" applyProtection="1">
      <alignment horizontal="left" vertical="center"/>
    </xf>
    <xf numFmtId="0" fontId="19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horizontal="center" vertical="center" wrapText="1"/>
    </xf>
    <xf numFmtId="0" fontId="2" fillId="5" borderId="20" xfId="0" applyFont="1" applyFill="1" applyBorder="1" applyAlignment="1" applyProtection="1">
      <alignment horizontal="center" vertical="center" wrapText="1"/>
    </xf>
    <xf numFmtId="0" fontId="2" fillId="5" borderId="21" xfId="0" applyFont="1" applyFill="1" applyBorder="1" applyAlignment="1" applyProtection="1">
      <alignment horizontal="center" vertical="center" wrapText="1"/>
    </xf>
    <xf numFmtId="0" fontId="2" fillId="5" borderId="21" xfId="0" applyFont="1" applyFill="1" applyBorder="1" applyAlignment="1" applyProtection="1">
      <alignment horizontal="center" vertical="center" wrapText="1"/>
      <protection locked="0"/>
    </xf>
    <xf numFmtId="0" fontId="2" fillId="5" borderId="22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4" fontId="24" fillId="0" borderId="0" xfId="0" applyNumberFormat="1" applyFont="1" applyAlignment="1" applyProtection="1"/>
    <xf numFmtId="166" fontId="36" fillId="0" borderId="16" xfId="0" applyNumberFormat="1" applyFont="1" applyBorder="1" applyAlignment="1" applyProtection="1"/>
    <xf numFmtId="166" fontId="36" fillId="0" borderId="17" xfId="0" applyNumberFormat="1" applyFont="1" applyBorder="1" applyAlignment="1" applyProtection="1"/>
    <xf numFmtId="4" fontId="37" fillId="0" borderId="0" xfId="0" applyNumberFormat="1" applyFont="1" applyAlignment="1">
      <alignment vertical="center"/>
    </xf>
    <xf numFmtId="0" fontId="8" fillId="0" borderId="5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5" xfId="0" applyFont="1" applyBorder="1" applyAlignment="1"/>
    <xf numFmtId="0" fontId="8" fillId="0" borderId="18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9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0" fillId="0" borderId="28" xfId="0" applyFont="1" applyBorder="1" applyAlignment="1" applyProtection="1">
      <alignment horizontal="center" vertical="center"/>
    </xf>
    <xf numFmtId="49" fontId="0" fillId="0" borderId="28" xfId="0" applyNumberFormat="1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center" vertical="center" wrapText="1"/>
    </xf>
    <xf numFmtId="167" fontId="0" fillId="0" borderId="28" xfId="0" applyNumberFormat="1" applyFont="1" applyBorder="1" applyAlignment="1" applyProtection="1">
      <alignment vertical="center"/>
    </xf>
    <xf numFmtId="4" fontId="0" fillId="3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</xf>
    <xf numFmtId="0" fontId="1" fillId="3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9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38" fillId="0" borderId="0" xfId="0" applyFont="1" applyAlignment="1" applyProtection="1">
      <alignment horizontal="left" vertical="center"/>
    </xf>
    <xf numFmtId="0" fontId="39" fillId="0" borderId="0" xfId="0" applyFont="1" applyAlignment="1" applyProtection="1">
      <alignment vertical="center" wrapText="1"/>
    </xf>
    <xf numFmtId="0" fontId="0" fillId="0" borderId="18" xfId="0" applyFont="1" applyBorder="1" applyAlignment="1" applyProtection="1">
      <alignment vertical="center"/>
    </xf>
    <xf numFmtId="0" fontId="9" fillId="0" borderId="5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5" xfId="0" applyFont="1" applyBorder="1" applyAlignment="1">
      <alignment vertical="center"/>
    </xf>
    <xf numFmtId="0" fontId="9" fillId="0" borderId="18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9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5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5" xfId="0" applyFont="1" applyBorder="1" applyAlignment="1">
      <alignment vertical="center"/>
    </xf>
    <xf numFmtId="0" fontId="10" fillId="0" borderId="18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9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5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5" xfId="0" applyFont="1" applyBorder="1" applyAlignment="1">
      <alignment vertical="center"/>
    </xf>
    <xf numFmtId="0" fontId="11" fillId="0" borderId="18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9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40" fillId="0" borderId="28" xfId="0" applyFont="1" applyBorder="1" applyAlignment="1" applyProtection="1">
      <alignment horizontal="center" vertical="center"/>
    </xf>
    <xf numFmtId="49" fontId="40" fillId="0" borderId="28" xfId="0" applyNumberFormat="1" applyFont="1" applyBorder="1" applyAlignment="1" applyProtection="1">
      <alignment horizontal="left" vertical="center" wrapText="1"/>
    </xf>
    <xf numFmtId="0" fontId="40" fillId="0" borderId="28" xfId="0" applyFont="1" applyBorder="1" applyAlignment="1" applyProtection="1">
      <alignment horizontal="left" vertical="center" wrapText="1"/>
    </xf>
    <xf numFmtId="0" fontId="40" fillId="0" borderId="28" xfId="0" applyFont="1" applyBorder="1" applyAlignment="1" applyProtection="1">
      <alignment horizontal="center" vertical="center" wrapText="1"/>
    </xf>
    <xf numFmtId="167" fontId="40" fillId="0" borderId="28" xfId="0" applyNumberFormat="1" applyFont="1" applyBorder="1" applyAlignment="1" applyProtection="1">
      <alignment vertical="center"/>
    </xf>
    <xf numFmtId="4" fontId="40" fillId="3" borderId="28" xfId="0" applyNumberFormat="1" applyFont="1" applyFill="1" applyBorder="1" applyAlignment="1" applyProtection="1">
      <alignment vertical="center"/>
      <protection locked="0"/>
    </xf>
    <xf numFmtId="4" fontId="40" fillId="0" borderId="28" xfId="0" applyNumberFormat="1" applyFont="1" applyBorder="1" applyAlignment="1" applyProtection="1">
      <alignment vertical="center"/>
    </xf>
    <xf numFmtId="0" fontId="40" fillId="0" borderId="5" xfId="0" applyFont="1" applyBorder="1" applyAlignment="1">
      <alignment vertical="center"/>
    </xf>
    <xf numFmtId="0" fontId="40" fillId="3" borderId="28" xfId="0" applyFont="1" applyFill="1" applyBorder="1" applyAlignment="1" applyProtection="1">
      <alignment horizontal="left" vertical="center"/>
      <protection locked="0"/>
    </xf>
    <xf numFmtId="0" fontId="40" fillId="0" borderId="0" xfId="0" applyFont="1" applyBorder="1" applyAlignment="1" applyProtection="1">
      <alignment horizontal="center" vertical="center"/>
    </xf>
    <xf numFmtId="0" fontId="11" fillId="0" borderId="23" xfId="0" applyFont="1" applyBorder="1" applyAlignment="1" applyProtection="1">
      <alignment vertical="center"/>
    </xf>
    <xf numFmtId="0" fontId="11" fillId="0" borderId="24" xfId="0" applyFont="1" applyBorder="1" applyAlignment="1" applyProtection="1">
      <alignment vertical="center"/>
    </xf>
    <xf numFmtId="0" fontId="11" fillId="0" borderId="25" xfId="0" applyFont="1" applyBorder="1" applyAlignment="1" applyProtection="1">
      <alignment vertical="center"/>
    </xf>
    <xf numFmtId="0" fontId="1" fillId="0" borderId="24" xfId="0" applyFont="1" applyBorder="1" applyAlignment="1" applyProtection="1">
      <alignment horizontal="center" vertical="center"/>
    </xf>
    <xf numFmtId="0" fontId="0" fillId="0" borderId="24" xfId="0" applyFont="1" applyBorder="1" applyAlignment="1" applyProtection="1">
      <alignment vertical="center"/>
    </xf>
    <xf numFmtId="166" fontId="1" fillId="0" borderId="24" xfId="0" applyNumberFormat="1" applyFont="1" applyBorder="1" applyAlignment="1" applyProtection="1">
      <alignment vertical="center"/>
    </xf>
    <xf numFmtId="166" fontId="1" fillId="0" borderId="25" xfId="0" applyNumberFormat="1" applyFont="1" applyBorder="1" applyAlignment="1" applyProtection="1">
      <alignment vertical="center"/>
    </xf>
    <xf numFmtId="0" fontId="0" fillId="0" borderId="0" xfId="0" applyAlignment="1">
      <alignment vertical="top"/>
      <protection locked="0"/>
    </xf>
    <xf numFmtId="0" fontId="41" fillId="0" borderId="29" xfId="0" applyFont="1" applyBorder="1" applyAlignment="1">
      <alignment vertical="center" wrapText="1"/>
      <protection locked="0"/>
    </xf>
    <xf numFmtId="0" fontId="41" fillId="0" borderId="30" xfId="0" applyFont="1" applyBorder="1" applyAlignment="1">
      <alignment vertical="center" wrapText="1"/>
      <protection locked="0"/>
    </xf>
    <xf numFmtId="0" fontId="41" fillId="0" borderId="31" xfId="0" applyFont="1" applyBorder="1" applyAlignment="1">
      <alignment vertical="center" wrapText="1"/>
      <protection locked="0"/>
    </xf>
    <xf numFmtId="0" fontId="41" fillId="0" borderId="32" xfId="0" applyFont="1" applyBorder="1" applyAlignment="1">
      <alignment horizontal="center" vertical="center" wrapText="1"/>
      <protection locked="0"/>
    </xf>
    <xf numFmtId="0" fontId="42" fillId="0" borderId="1" xfId="0" applyFont="1" applyBorder="1" applyAlignment="1">
      <alignment horizontal="center" vertical="center" wrapText="1"/>
      <protection locked="0"/>
    </xf>
    <xf numFmtId="0" fontId="41" fillId="0" borderId="33" xfId="0" applyFont="1" applyBorder="1" applyAlignment="1">
      <alignment horizontal="center" vertical="center" wrapText="1"/>
      <protection locked="0"/>
    </xf>
    <xf numFmtId="0" fontId="41" fillId="0" borderId="32" xfId="0" applyFont="1" applyBorder="1" applyAlignment="1">
      <alignment vertical="center" wrapText="1"/>
      <protection locked="0"/>
    </xf>
    <xf numFmtId="0" fontId="43" fillId="0" borderId="34" xfId="0" applyFont="1" applyBorder="1" applyAlignment="1">
      <alignment horizontal="left" wrapText="1"/>
      <protection locked="0"/>
    </xf>
    <xf numFmtId="0" fontId="41" fillId="0" borderId="33" xfId="0" applyFont="1" applyBorder="1" applyAlignment="1">
      <alignment vertical="center" wrapText="1"/>
      <protection locked="0"/>
    </xf>
    <xf numFmtId="0" fontId="43" fillId="0" borderId="1" xfId="0" applyFont="1" applyBorder="1" applyAlignment="1">
      <alignment horizontal="left" vertical="center" wrapText="1"/>
      <protection locked="0"/>
    </xf>
    <xf numFmtId="0" fontId="44" fillId="0" borderId="1" xfId="0" applyFont="1" applyBorder="1" applyAlignment="1">
      <alignment horizontal="left" vertical="center" wrapText="1"/>
      <protection locked="0"/>
    </xf>
    <xf numFmtId="0" fontId="44" fillId="0" borderId="32" xfId="0" applyFont="1" applyBorder="1" applyAlignment="1">
      <alignment vertical="center" wrapText="1"/>
      <protection locked="0"/>
    </xf>
    <xf numFmtId="0" fontId="44" fillId="0" borderId="1" xfId="0" applyFont="1" applyBorder="1" applyAlignment="1">
      <alignment vertical="center" wrapText="1"/>
      <protection locked="0"/>
    </xf>
    <xf numFmtId="0" fontId="44" fillId="0" borderId="1" xfId="0" applyFont="1" applyBorder="1" applyAlignment="1">
      <alignment vertical="center"/>
      <protection locked="0"/>
    </xf>
    <xf numFmtId="0" fontId="44" fillId="0" borderId="1" xfId="0" applyFont="1" applyBorder="1" applyAlignment="1">
      <alignment horizontal="left" vertical="center"/>
      <protection locked="0"/>
    </xf>
    <xf numFmtId="49" fontId="44" fillId="0" borderId="1" xfId="0" applyNumberFormat="1" applyFont="1" applyBorder="1" applyAlignment="1">
      <alignment horizontal="left" vertical="center" wrapText="1"/>
      <protection locked="0"/>
    </xf>
    <xf numFmtId="49" fontId="44" fillId="0" borderId="1" xfId="0" applyNumberFormat="1" applyFont="1" applyBorder="1" applyAlignment="1">
      <alignment vertical="center" wrapText="1"/>
      <protection locked="0"/>
    </xf>
    <xf numFmtId="0" fontId="41" fillId="0" borderId="35" xfId="0" applyFont="1" applyBorder="1" applyAlignment="1">
      <alignment vertical="center" wrapText="1"/>
      <protection locked="0"/>
    </xf>
    <xf numFmtId="0" fontId="45" fillId="0" borderId="34" xfId="0" applyFont="1" applyBorder="1" applyAlignment="1">
      <alignment vertical="center" wrapText="1"/>
      <protection locked="0"/>
    </xf>
    <xf numFmtId="0" fontId="41" fillId="0" borderId="36" xfId="0" applyFont="1" applyBorder="1" applyAlignment="1">
      <alignment vertical="center" wrapText="1"/>
      <protection locked="0"/>
    </xf>
    <xf numFmtId="0" fontId="41" fillId="0" borderId="1" xfId="0" applyFont="1" applyBorder="1" applyAlignment="1">
      <alignment vertical="top"/>
      <protection locked="0"/>
    </xf>
    <xf numFmtId="0" fontId="41" fillId="0" borderId="0" xfId="0" applyFont="1" applyAlignment="1">
      <alignment vertical="top"/>
      <protection locked="0"/>
    </xf>
    <xf numFmtId="0" fontId="41" fillId="0" borderId="29" xfId="0" applyFont="1" applyBorder="1" applyAlignment="1">
      <alignment horizontal="left" vertical="center"/>
      <protection locked="0"/>
    </xf>
    <xf numFmtId="0" fontId="41" fillId="0" borderId="30" xfId="0" applyFont="1" applyBorder="1" applyAlignment="1">
      <alignment horizontal="left" vertical="center"/>
      <protection locked="0"/>
    </xf>
    <xf numFmtId="0" fontId="41" fillId="0" borderId="31" xfId="0" applyFont="1" applyBorder="1" applyAlignment="1">
      <alignment horizontal="left" vertical="center"/>
      <protection locked="0"/>
    </xf>
    <xf numFmtId="0" fontId="41" fillId="0" borderId="32" xfId="0" applyFont="1" applyBorder="1" applyAlignment="1">
      <alignment horizontal="left" vertical="center"/>
      <protection locked="0"/>
    </xf>
    <xf numFmtId="0" fontId="42" fillId="0" borderId="1" xfId="0" applyFont="1" applyBorder="1" applyAlignment="1">
      <alignment horizontal="center" vertical="center"/>
      <protection locked="0"/>
    </xf>
    <xf numFmtId="0" fontId="41" fillId="0" borderId="33" xfId="0" applyFont="1" applyBorder="1" applyAlignment="1">
      <alignment horizontal="left" vertical="center"/>
      <protection locked="0"/>
    </xf>
    <xf numFmtId="0" fontId="43" fillId="0" borderId="1" xfId="0" applyFont="1" applyBorder="1" applyAlignment="1">
      <alignment horizontal="left" vertical="center"/>
      <protection locked="0"/>
    </xf>
    <xf numFmtId="0" fontId="46" fillId="0" borderId="0" xfId="0" applyFont="1" applyAlignment="1">
      <alignment horizontal="left" vertical="center"/>
      <protection locked="0"/>
    </xf>
    <xf numFmtId="0" fontId="43" fillId="0" borderId="34" xfId="0" applyFont="1" applyBorder="1" applyAlignment="1">
      <alignment horizontal="left" vertical="center"/>
      <protection locked="0"/>
    </xf>
    <xf numFmtId="0" fontId="43" fillId="0" borderId="34" xfId="0" applyFont="1" applyBorder="1" applyAlignment="1">
      <alignment horizontal="center" vertical="center"/>
      <protection locked="0"/>
    </xf>
    <xf numFmtId="0" fontId="46" fillId="0" borderId="34" xfId="0" applyFont="1" applyBorder="1" applyAlignment="1">
      <alignment horizontal="left" vertical="center"/>
      <protection locked="0"/>
    </xf>
    <xf numFmtId="0" fontId="47" fillId="0" borderId="1" xfId="0" applyFont="1" applyBorder="1" applyAlignment="1">
      <alignment horizontal="left" vertical="center"/>
      <protection locked="0"/>
    </xf>
    <xf numFmtId="0" fontId="44" fillId="0" borderId="0" xfId="0" applyFont="1" applyAlignment="1">
      <alignment horizontal="left" vertical="center"/>
      <protection locked="0"/>
    </xf>
    <xf numFmtId="0" fontId="44" fillId="0" borderId="1" xfId="0" applyFont="1" applyBorder="1" applyAlignment="1">
      <alignment horizontal="center" vertical="center"/>
      <protection locked="0"/>
    </xf>
    <xf numFmtId="0" fontId="44" fillId="0" borderId="32" xfId="0" applyFont="1" applyBorder="1" applyAlignment="1">
      <alignment horizontal="left" vertical="center"/>
      <protection locked="0"/>
    </xf>
    <xf numFmtId="0" fontId="44" fillId="0" borderId="1" xfId="0" applyFont="1" applyFill="1" applyBorder="1" applyAlignment="1">
      <alignment horizontal="left" vertical="center"/>
      <protection locked="0"/>
    </xf>
    <xf numFmtId="0" fontId="44" fillId="0" borderId="1" xfId="0" applyFont="1" applyFill="1" applyBorder="1" applyAlignment="1">
      <alignment horizontal="center" vertical="center"/>
      <protection locked="0"/>
    </xf>
    <xf numFmtId="0" fontId="41" fillId="0" borderId="35" xfId="0" applyFont="1" applyBorder="1" applyAlignment="1">
      <alignment horizontal="left" vertical="center"/>
      <protection locked="0"/>
    </xf>
    <xf numFmtId="0" fontId="45" fillId="0" borderId="34" xfId="0" applyFont="1" applyBorder="1" applyAlignment="1">
      <alignment horizontal="left" vertical="center"/>
      <protection locked="0"/>
    </xf>
    <xf numFmtId="0" fontId="41" fillId="0" borderId="36" xfId="0" applyFont="1" applyBorder="1" applyAlignment="1">
      <alignment horizontal="left" vertical="center"/>
      <protection locked="0"/>
    </xf>
    <xf numFmtId="0" fontId="41" fillId="0" borderId="1" xfId="0" applyFont="1" applyBorder="1" applyAlignment="1">
      <alignment horizontal="left" vertical="center"/>
      <protection locked="0"/>
    </xf>
    <xf numFmtId="0" fontId="45" fillId="0" borderId="1" xfId="0" applyFont="1" applyBorder="1" applyAlignment="1">
      <alignment horizontal="left" vertical="center"/>
      <protection locked="0"/>
    </xf>
    <xf numFmtId="0" fontId="46" fillId="0" borderId="1" xfId="0" applyFont="1" applyBorder="1" applyAlignment="1">
      <alignment horizontal="left" vertical="center"/>
      <protection locked="0"/>
    </xf>
    <xf numFmtId="0" fontId="44" fillId="0" borderId="34" xfId="0" applyFont="1" applyBorder="1" applyAlignment="1">
      <alignment horizontal="left" vertical="center"/>
      <protection locked="0"/>
    </xf>
    <xf numFmtId="0" fontId="41" fillId="0" borderId="1" xfId="0" applyFont="1" applyBorder="1" applyAlignment="1">
      <alignment horizontal="left" vertical="center" wrapText="1"/>
      <protection locked="0"/>
    </xf>
    <xf numFmtId="0" fontId="44" fillId="0" borderId="1" xfId="0" applyFont="1" applyBorder="1" applyAlignment="1">
      <alignment horizontal="center" vertical="center" wrapText="1"/>
      <protection locked="0"/>
    </xf>
    <xf numFmtId="0" fontId="41" fillId="0" borderId="29" xfId="0" applyFont="1" applyBorder="1" applyAlignment="1">
      <alignment horizontal="left" vertical="center" wrapText="1"/>
      <protection locked="0"/>
    </xf>
    <xf numFmtId="0" fontId="41" fillId="0" borderId="30" xfId="0" applyFont="1" applyBorder="1" applyAlignment="1">
      <alignment horizontal="left" vertical="center" wrapText="1"/>
      <protection locked="0"/>
    </xf>
    <xf numFmtId="0" fontId="41" fillId="0" borderId="31" xfId="0" applyFont="1" applyBorder="1" applyAlignment="1">
      <alignment horizontal="left" vertical="center" wrapText="1"/>
      <protection locked="0"/>
    </xf>
    <xf numFmtId="0" fontId="41" fillId="0" borderId="32" xfId="0" applyFont="1" applyBorder="1" applyAlignment="1">
      <alignment horizontal="left" vertical="center" wrapText="1"/>
      <protection locked="0"/>
    </xf>
    <xf numFmtId="0" fontId="41" fillId="0" borderId="33" xfId="0" applyFont="1" applyBorder="1" applyAlignment="1">
      <alignment horizontal="left" vertical="center" wrapText="1"/>
      <protection locked="0"/>
    </xf>
    <xf numFmtId="0" fontId="46" fillId="0" borderId="32" xfId="0" applyFont="1" applyBorder="1" applyAlignment="1">
      <alignment horizontal="left" vertical="center" wrapText="1"/>
      <protection locked="0"/>
    </xf>
    <xf numFmtId="0" fontId="46" fillId="0" borderId="33" xfId="0" applyFont="1" applyBorder="1" applyAlignment="1">
      <alignment horizontal="left" vertical="center" wrapText="1"/>
      <protection locked="0"/>
    </xf>
    <xf numFmtId="0" fontId="44" fillId="0" borderId="32" xfId="0" applyFont="1" applyBorder="1" applyAlignment="1">
      <alignment horizontal="left" vertical="center" wrapText="1"/>
      <protection locked="0"/>
    </xf>
    <xf numFmtId="0" fontId="44" fillId="0" borderId="33" xfId="0" applyFont="1" applyBorder="1" applyAlignment="1">
      <alignment horizontal="left" vertical="center" wrapText="1"/>
      <protection locked="0"/>
    </xf>
    <xf numFmtId="0" fontId="44" fillId="0" borderId="33" xfId="0" applyFont="1" applyBorder="1" applyAlignment="1">
      <alignment horizontal="left" vertical="center"/>
      <protection locked="0"/>
    </xf>
    <xf numFmtId="0" fontId="44" fillId="0" borderId="35" xfId="0" applyFont="1" applyBorder="1" applyAlignment="1">
      <alignment horizontal="left" vertical="center" wrapText="1"/>
      <protection locked="0"/>
    </xf>
    <xf numFmtId="0" fontId="44" fillId="0" borderId="34" xfId="0" applyFont="1" applyBorder="1" applyAlignment="1">
      <alignment horizontal="left" vertical="center" wrapText="1"/>
      <protection locked="0"/>
    </xf>
    <xf numFmtId="0" fontId="44" fillId="0" borderId="36" xfId="0" applyFont="1" applyBorder="1" applyAlignment="1">
      <alignment horizontal="left" vertical="center" wrapText="1"/>
      <protection locked="0"/>
    </xf>
    <xf numFmtId="0" fontId="44" fillId="0" borderId="1" xfId="0" applyFont="1" applyBorder="1" applyAlignment="1">
      <alignment horizontal="left" vertical="top"/>
      <protection locked="0"/>
    </xf>
    <xf numFmtId="0" fontId="44" fillId="0" borderId="1" xfId="0" applyFont="1" applyBorder="1" applyAlignment="1">
      <alignment horizontal="center" vertical="top"/>
      <protection locked="0"/>
    </xf>
    <xf numFmtId="0" fontId="44" fillId="0" borderId="35" xfId="0" applyFont="1" applyBorder="1" applyAlignment="1">
      <alignment horizontal="left" vertical="center"/>
      <protection locked="0"/>
    </xf>
    <xf numFmtId="0" fontId="44" fillId="0" borderId="36" xfId="0" applyFont="1" applyBorder="1" applyAlignment="1">
      <alignment horizontal="left" vertical="center"/>
      <protection locked="0"/>
    </xf>
    <xf numFmtId="0" fontId="46" fillId="0" borderId="0" xfId="0" applyFont="1" applyAlignment="1">
      <alignment vertical="center"/>
      <protection locked="0"/>
    </xf>
    <xf numFmtId="0" fontId="43" fillId="0" borderId="1" xfId="0" applyFont="1" applyBorder="1" applyAlignment="1">
      <alignment vertical="center"/>
      <protection locked="0"/>
    </xf>
    <xf numFmtId="0" fontId="46" fillId="0" borderId="34" xfId="0" applyFont="1" applyBorder="1" applyAlignment="1">
      <alignment vertical="center"/>
      <protection locked="0"/>
    </xf>
    <xf numFmtId="0" fontId="43" fillId="0" borderId="34" xfId="0" applyFont="1" applyBorder="1" applyAlignment="1">
      <alignment vertical="center"/>
      <protection locked="0"/>
    </xf>
    <xf numFmtId="0" fontId="0" fillId="0" borderId="1" xfId="0" applyBorder="1" applyAlignment="1">
      <alignment vertical="top"/>
      <protection locked="0"/>
    </xf>
    <xf numFmtId="49" fontId="44" fillId="0" borderId="1" xfId="0" applyNumberFormat="1" applyFont="1" applyBorder="1" applyAlignment="1">
      <alignment horizontal="left" vertical="center"/>
      <protection locked="0"/>
    </xf>
    <xf numFmtId="0" fontId="0" fillId="0" borderId="34" xfId="0" applyBorder="1" applyAlignment="1">
      <alignment vertical="top"/>
      <protection locked="0"/>
    </xf>
    <xf numFmtId="0" fontId="43" fillId="0" borderId="34" xfId="0" applyFont="1" applyBorder="1" applyAlignment="1">
      <alignment horizontal="left"/>
      <protection locked="0"/>
    </xf>
    <xf numFmtId="0" fontId="46" fillId="0" borderId="34" xfId="0" applyFont="1" applyBorder="1" applyAlignment="1">
      <protection locked="0"/>
    </xf>
    <xf numFmtId="0" fontId="41" fillId="0" borderId="32" xfId="0" applyFont="1" applyBorder="1" applyAlignment="1">
      <alignment vertical="top"/>
      <protection locked="0"/>
    </xf>
    <xf numFmtId="0" fontId="41" fillId="0" borderId="33" xfId="0" applyFont="1" applyBorder="1" applyAlignment="1">
      <alignment vertical="top"/>
      <protection locked="0"/>
    </xf>
    <xf numFmtId="0" fontId="41" fillId="0" borderId="1" xfId="0" applyFont="1" applyBorder="1" applyAlignment="1">
      <alignment horizontal="center" vertical="center"/>
      <protection locked="0"/>
    </xf>
    <xf numFmtId="0" fontId="41" fillId="0" borderId="1" xfId="0" applyFont="1" applyBorder="1" applyAlignment="1">
      <alignment horizontal="left" vertical="top"/>
      <protection locked="0"/>
    </xf>
    <xf numFmtId="0" fontId="41" fillId="0" borderId="35" xfId="0" applyFont="1" applyBorder="1" applyAlignment="1">
      <alignment vertical="top"/>
      <protection locked="0"/>
    </xf>
    <xf numFmtId="0" fontId="41" fillId="0" borderId="34" xfId="0" applyFont="1" applyBorder="1" applyAlignment="1">
      <alignment vertical="top"/>
      <protection locked="0"/>
    </xf>
    <xf numFmtId="0" fontId="41" fillId="0" borderId="36" xfId="0" applyFont="1" applyBorder="1" applyAlignment="1">
      <alignment vertical="top"/>
      <protection locked="0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theme" Target="theme/theme1.xml" /><Relationship Id="rId9" Type="http://schemas.openxmlformats.org/officeDocument/2006/relationships/calcChain" Target="calcChain.xml" /><Relationship Id="rId10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2.67" customWidth="1"/>
    <col min="5" max="5" width="2.67" customWidth="1"/>
    <col min="6" max="6" width="2.67" customWidth="1"/>
    <col min="7" max="7" width="2.67" customWidth="1"/>
    <col min="8" max="8" width="2.67" customWidth="1"/>
    <col min="9" max="9" width="2.67" customWidth="1"/>
    <col min="10" max="10" width="2.67" customWidth="1"/>
    <col min="11" max="11" width="2.67" customWidth="1"/>
    <col min="12" max="12" width="2.67" customWidth="1"/>
    <col min="13" max="13" width="2.67" customWidth="1"/>
    <col min="14" max="14" width="2.67" customWidth="1"/>
    <col min="15" max="15" width="2.67" customWidth="1"/>
    <col min="16" max="16" width="2.67" customWidth="1"/>
    <col min="17" max="17" width="2.67" customWidth="1"/>
    <col min="18" max="18" width="2.67" customWidth="1"/>
    <col min="19" max="19" width="2.67" customWidth="1"/>
    <col min="20" max="20" width="2.67" customWidth="1"/>
    <col min="21" max="21" width="2.67" customWidth="1"/>
    <col min="22" max="22" width="2.67" customWidth="1"/>
    <col min="23" max="23" width="2.67" customWidth="1"/>
    <col min="24" max="24" width="2.67" customWidth="1"/>
    <col min="25" max="25" width="2.67" customWidth="1"/>
    <col min="26" max="26" width="2.67" customWidth="1"/>
    <col min="27" max="27" width="2.67" customWidth="1"/>
    <col min="28" max="28" width="2.67" customWidth="1"/>
    <col min="29" max="29" width="2.67" customWidth="1"/>
    <col min="30" max="30" width="2.67" customWidth="1"/>
    <col min="31" max="31" width="2.67" customWidth="1"/>
    <col min="32" max="32" width="2.67" customWidth="1"/>
    <col min="33" max="33" width="2.67" customWidth="1"/>
    <col min="34" max="34" width="3.33" customWidth="1"/>
    <col min="35" max="35" width="31.67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5.67" customWidth="1"/>
    <col min="44" max="44" width="13.67" customWidth="1"/>
    <col min="45" max="45" width="25.83" hidden="1" customWidth="1"/>
    <col min="46" max="46" width="25.83" hidden="1" customWidth="1"/>
    <col min="47" max="47" width="25.83" hidden="1" customWidth="1"/>
    <col min="48" max="48" width="21.67" hidden="1" customWidth="1"/>
    <col min="49" max="49" width="21.67" hidden="1" customWidth="1"/>
    <col min="50" max="50" width="21.67" hidden="1" customWidth="1"/>
    <col min="51" max="51" width="21.67" hidden="1" customWidth="1"/>
    <col min="52" max="52" width="21.67" hidden="1" customWidth="1"/>
    <col min="53" max="53" width="19.17" hidden="1" customWidth="1"/>
    <col min="54" max="54" width="25" hidden="1" customWidth="1"/>
    <col min="55" max="55" width="19.1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  <col min="90" max="90" width="9.33" hidden="1"/>
    <col min="91" max="91" width="9.33" hidden="1"/>
  </cols>
  <sheetData>
    <row r="1" ht="21.36" customHeight="1">
      <c r="A1" s="16" t="s">
        <v>0</v>
      </c>
      <c r="B1" s="17"/>
      <c r="C1" s="17"/>
      <c r="D1" s="18" t="s">
        <v>1</v>
      </c>
      <c r="E1" s="17"/>
      <c r="F1" s="17"/>
      <c r="G1" s="17"/>
      <c r="H1" s="17"/>
      <c r="I1" s="17"/>
      <c r="J1" s="17"/>
      <c r="K1" s="19" t="s">
        <v>2</v>
      </c>
      <c r="L1" s="19"/>
      <c r="M1" s="19"/>
      <c r="N1" s="19"/>
      <c r="O1" s="19"/>
      <c r="P1" s="19"/>
      <c r="Q1" s="19"/>
      <c r="R1" s="19"/>
      <c r="S1" s="19"/>
      <c r="T1" s="17"/>
      <c r="U1" s="17"/>
      <c r="V1" s="17"/>
      <c r="W1" s="19" t="s">
        <v>3</v>
      </c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20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2" t="s">
        <v>4</v>
      </c>
      <c r="BB1" s="22" t="s">
        <v>5</v>
      </c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  <c r="BT1" s="23" t="s">
        <v>6</v>
      </c>
      <c r="BU1" s="23" t="s">
        <v>6</v>
      </c>
      <c r="BV1" s="23" t="s">
        <v>7</v>
      </c>
    </row>
    <row r="2" ht="36.96" customHeight="1">
      <c r="AR2"/>
      <c r="BS2" s="24" t="s">
        <v>8</v>
      </c>
      <c r="BT2" s="24" t="s">
        <v>9</v>
      </c>
    </row>
    <row r="3" ht="6.96" customHeight="1">
      <c r="B3" s="25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  <c r="Q3" s="26"/>
      <c r="R3" s="26"/>
      <c r="S3" s="26"/>
      <c r="T3" s="26"/>
      <c r="U3" s="26"/>
      <c r="V3" s="26"/>
      <c r="W3" s="26"/>
      <c r="X3" s="26"/>
      <c r="Y3" s="26"/>
      <c r="Z3" s="26"/>
      <c r="AA3" s="26"/>
      <c r="AB3" s="26"/>
      <c r="AC3" s="26"/>
      <c r="AD3" s="26"/>
      <c r="AE3" s="26"/>
      <c r="AF3" s="26"/>
      <c r="AG3" s="26"/>
      <c r="AH3" s="26"/>
      <c r="AI3" s="26"/>
      <c r="AJ3" s="26"/>
      <c r="AK3" s="26"/>
      <c r="AL3" s="26"/>
      <c r="AM3" s="26"/>
      <c r="AN3" s="26"/>
      <c r="AO3" s="26"/>
      <c r="AP3" s="26"/>
      <c r="AQ3" s="27"/>
      <c r="BS3" s="24" t="s">
        <v>8</v>
      </c>
      <c r="BT3" s="24" t="s">
        <v>10</v>
      </c>
    </row>
    <row r="4" ht="36.96" customHeight="1">
      <c r="B4" s="28"/>
      <c r="C4" s="29"/>
      <c r="D4" s="30" t="s">
        <v>11</v>
      </c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  <c r="U4" s="29"/>
      <c r="V4" s="29"/>
      <c r="W4" s="29"/>
      <c r="X4" s="29"/>
      <c r="Y4" s="29"/>
      <c r="Z4" s="29"/>
      <c r="AA4" s="29"/>
      <c r="AB4" s="29"/>
      <c r="AC4" s="29"/>
      <c r="AD4" s="29"/>
      <c r="AE4" s="29"/>
      <c r="AF4" s="29"/>
      <c r="AG4" s="29"/>
      <c r="AH4" s="29"/>
      <c r="AI4" s="29"/>
      <c r="AJ4" s="29"/>
      <c r="AK4" s="29"/>
      <c r="AL4" s="29"/>
      <c r="AM4" s="29"/>
      <c r="AN4" s="29"/>
      <c r="AO4" s="29"/>
      <c r="AP4" s="29"/>
      <c r="AQ4" s="31"/>
      <c r="AS4" s="32" t="s">
        <v>12</v>
      </c>
      <c r="BE4" s="33" t="s">
        <v>13</v>
      </c>
      <c r="BS4" s="24" t="s">
        <v>14</v>
      </c>
    </row>
    <row r="5" ht="14.4" customHeight="1">
      <c r="B5" s="28"/>
      <c r="C5" s="29"/>
      <c r="D5" s="34" t="s">
        <v>15</v>
      </c>
      <c r="E5" s="29"/>
      <c r="F5" s="29"/>
      <c r="G5" s="29"/>
      <c r="H5" s="29"/>
      <c r="I5" s="29"/>
      <c r="J5" s="29"/>
      <c r="K5" s="35" t="s">
        <v>16</v>
      </c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29"/>
      <c r="Z5" s="29"/>
      <c r="AA5" s="29"/>
      <c r="AB5" s="29"/>
      <c r="AC5" s="29"/>
      <c r="AD5" s="29"/>
      <c r="AE5" s="29"/>
      <c r="AF5" s="29"/>
      <c r="AG5" s="29"/>
      <c r="AH5" s="29"/>
      <c r="AI5" s="29"/>
      <c r="AJ5" s="29"/>
      <c r="AK5" s="29"/>
      <c r="AL5" s="29"/>
      <c r="AM5" s="29"/>
      <c r="AN5" s="29"/>
      <c r="AO5" s="29"/>
      <c r="AP5" s="29"/>
      <c r="AQ5" s="31"/>
      <c r="BE5" s="36" t="s">
        <v>17</v>
      </c>
      <c r="BS5" s="24" t="s">
        <v>8</v>
      </c>
    </row>
    <row r="6" ht="36.96" customHeight="1">
      <c r="B6" s="28"/>
      <c r="C6" s="29"/>
      <c r="D6" s="37" t="s">
        <v>18</v>
      </c>
      <c r="E6" s="29"/>
      <c r="F6" s="29"/>
      <c r="G6" s="29"/>
      <c r="H6" s="29"/>
      <c r="I6" s="29"/>
      <c r="J6" s="29"/>
      <c r="K6" s="38" t="s">
        <v>19</v>
      </c>
      <c r="L6" s="29"/>
      <c r="M6" s="29"/>
      <c r="N6" s="29"/>
      <c r="O6" s="29"/>
      <c r="P6" s="29"/>
      <c r="Q6" s="29"/>
      <c r="R6" s="29"/>
      <c r="S6" s="29"/>
      <c r="T6" s="29"/>
      <c r="U6" s="29"/>
      <c r="V6" s="29"/>
      <c r="W6" s="29"/>
      <c r="X6" s="29"/>
      <c r="Y6" s="29"/>
      <c r="Z6" s="29"/>
      <c r="AA6" s="29"/>
      <c r="AB6" s="29"/>
      <c r="AC6" s="29"/>
      <c r="AD6" s="29"/>
      <c r="AE6" s="29"/>
      <c r="AF6" s="29"/>
      <c r="AG6" s="29"/>
      <c r="AH6" s="29"/>
      <c r="AI6" s="29"/>
      <c r="AJ6" s="29"/>
      <c r="AK6" s="29"/>
      <c r="AL6" s="29"/>
      <c r="AM6" s="29"/>
      <c r="AN6" s="29"/>
      <c r="AO6" s="29"/>
      <c r="AP6" s="29"/>
      <c r="AQ6" s="31"/>
      <c r="BE6" s="39"/>
      <c r="BS6" s="24" t="s">
        <v>8</v>
      </c>
    </row>
    <row r="7" ht="14.4" customHeight="1">
      <c r="B7" s="28"/>
      <c r="C7" s="29"/>
      <c r="D7" s="40" t="s">
        <v>20</v>
      </c>
      <c r="E7" s="29"/>
      <c r="F7" s="29"/>
      <c r="G7" s="29"/>
      <c r="H7" s="29"/>
      <c r="I7" s="29"/>
      <c r="J7" s="29"/>
      <c r="K7" s="35" t="s">
        <v>21</v>
      </c>
      <c r="L7" s="29"/>
      <c r="M7" s="29"/>
      <c r="N7" s="29"/>
      <c r="O7" s="29"/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40" t="s">
        <v>22</v>
      </c>
      <c r="AL7" s="29"/>
      <c r="AM7" s="29"/>
      <c r="AN7" s="35" t="s">
        <v>23</v>
      </c>
      <c r="AO7" s="29"/>
      <c r="AP7" s="29"/>
      <c r="AQ7" s="31"/>
      <c r="BE7" s="39"/>
      <c r="BS7" s="24" t="s">
        <v>8</v>
      </c>
    </row>
    <row r="8" ht="14.4" customHeight="1">
      <c r="B8" s="28"/>
      <c r="C8" s="29"/>
      <c r="D8" s="40" t="s">
        <v>24</v>
      </c>
      <c r="E8" s="29"/>
      <c r="F8" s="29"/>
      <c r="G8" s="29"/>
      <c r="H8" s="29"/>
      <c r="I8" s="29"/>
      <c r="J8" s="29"/>
      <c r="K8" s="35" t="s">
        <v>25</v>
      </c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  <c r="AF8" s="29"/>
      <c r="AG8" s="29"/>
      <c r="AH8" s="29"/>
      <c r="AI8" s="29"/>
      <c r="AJ8" s="29"/>
      <c r="AK8" s="40" t="s">
        <v>26</v>
      </c>
      <c r="AL8" s="29"/>
      <c r="AM8" s="29"/>
      <c r="AN8" s="41" t="s">
        <v>27</v>
      </c>
      <c r="AO8" s="29"/>
      <c r="AP8" s="29"/>
      <c r="AQ8" s="31"/>
      <c r="BE8" s="39"/>
      <c r="BS8" s="24" t="s">
        <v>8</v>
      </c>
    </row>
    <row r="9" ht="14.4" customHeight="1">
      <c r="B9" s="28"/>
      <c r="C9" s="29"/>
      <c r="D9" s="29"/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  <c r="AF9" s="29"/>
      <c r="AG9" s="29"/>
      <c r="AH9" s="29"/>
      <c r="AI9" s="29"/>
      <c r="AJ9" s="29"/>
      <c r="AK9" s="29"/>
      <c r="AL9" s="29"/>
      <c r="AM9" s="29"/>
      <c r="AN9" s="29"/>
      <c r="AO9" s="29"/>
      <c r="AP9" s="29"/>
      <c r="AQ9" s="31"/>
      <c r="BE9" s="39"/>
      <c r="BS9" s="24" t="s">
        <v>8</v>
      </c>
    </row>
    <row r="10" ht="14.4" customHeight="1">
      <c r="B10" s="28"/>
      <c r="C10" s="29"/>
      <c r="D10" s="40" t="s">
        <v>28</v>
      </c>
      <c r="E10" s="29"/>
      <c r="F10" s="29"/>
      <c r="G10" s="29"/>
      <c r="H10" s="29"/>
      <c r="I10" s="29"/>
      <c r="J10" s="29"/>
      <c r="K10" s="29"/>
      <c r="L10" s="29"/>
      <c r="M10" s="29"/>
      <c r="N10" s="29"/>
      <c r="O10" s="29"/>
      <c r="P10" s="29"/>
      <c r="Q10" s="29"/>
      <c r="R10" s="2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  <c r="AF10" s="29"/>
      <c r="AG10" s="29"/>
      <c r="AH10" s="29"/>
      <c r="AI10" s="29"/>
      <c r="AJ10" s="29"/>
      <c r="AK10" s="40" t="s">
        <v>29</v>
      </c>
      <c r="AL10" s="29"/>
      <c r="AM10" s="29"/>
      <c r="AN10" s="35" t="s">
        <v>30</v>
      </c>
      <c r="AO10" s="29"/>
      <c r="AP10" s="29"/>
      <c r="AQ10" s="31"/>
      <c r="BE10" s="39"/>
      <c r="BS10" s="24" t="s">
        <v>8</v>
      </c>
    </row>
    <row r="11" ht="18.48" customHeight="1">
      <c r="B11" s="28"/>
      <c r="C11" s="29"/>
      <c r="D11" s="29"/>
      <c r="E11" s="35" t="s">
        <v>31</v>
      </c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40" t="s">
        <v>32</v>
      </c>
      <c r="AL11" s="29"/>
      <c r="AM11" s="29"/>
      <c r="AN11" s="35" t="s">
        <v>33</v>
      </c>
      <c r="AO11" s="29"/>
      <c r="AP11" s="29"/>
      <c r="AQ11" s="31"/>
      <c r="BE11" s="39"/>
      <c r="BS11" s="24" t="s">
        <v>8</v>
      </c>
    </row>
    <row r="12" ht="6.96" customHeight="1">
      <c r="B12" s="28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  <c r="AF12" s="29"/>
      <c r="AG12" s="29"/>
      <c r="AH12" s="29"/>
      <c r="AI12" s="29"/>
      <c r="AJ12" s="29"/>
      <c r="AK12" s="29"/>
      <c r="AL12" s="29"/>
      <c r="AM12" s="29"/>
      <c r="AN12" s="29"/>
      <c r="AO12" s="29"/>
      <c r="AP12" s="29"/>
      <c r="AQ12" s="31"/>
      <c r="BE12" s="39"/>
      <c r="BS12" s="24" t="s">
        <v>8</v>
      </c>
    </row>
    <row r="13" ht="14.4" customHeight="1">
      <c r="B13" s="28"/>
      <c r="C13" s="29"/>
      <c r="D13" s="40" t="s">
        <v>34</v>
      </c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  <c r="AF13" s="29"/>
      <c r="AG13" s="29"/>
      <c r="AH13" s="29"/>
      <c r="AI13" s="29"/>
      <c r="AJ13" s="29"/>
      <c r="AK13" s="40" t="s">
        <v>29</v>
      </c>
      <c r="AL13" s="29"/>
      <c r="AM13" s="29"/>
      <c r="AN13" s="42" t="s">
        <v>35</v>
      </c>
      <c r="AO13" s="29"/>
      <c r="AP13" s="29"/>
      <c r="AQ13" s="31"/>
      <c r="BE13" s="39"/>
      <c r="BS13" s="24" t="s">
        <v>8</v>
      </c>
    </row>
    <row r="14">
      <c r="B14" s="28"/>
      <c r="C14" s="29"/>
      <c r="D14" s="29"/>
      <c r="E14" s="42" t="s">
        <v>35</v>
      </c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3"/>
      <c r="AI14" s="43"/>
      <c r="AJ14" s="43"/>
      <c r="AK14" s="40" t="s">
        <v>32</v>
      </c>
      <c r="AL14" s="29"/>
      <c r="AM14" s="29"/>
      <c r="AN14" s="42" t="s">
        <v>35</v>
      </c>
      <c r="AO14" s="29"/>
      <c r="AP14" s="29"/>
      <c r="AQ14" s="31"/>
      <c r="BE14" s="39"/>
      <c r="BS14" s="24" t="s">
        <v>8</v>
      </c>
    </row>
    <row r="15" ht="6.96" customHeight="1">
      <c r="B15" s="28"/>
      <c r="C15" s="29"/>
      <c r="D15" s="29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  <c r="AF15" s="29"/>
      <c r="AG15" s="29"/>
      <c r="AH15" s="29"/>
      <c r="AI15" s="29"/>
      <c r="AJ15" s="29"/>
      <c r="AK15" s="29"/>
      <c r="AL15" s="29"/>
      <c r="AM15" s="29"/>
      <c r="AN15" s="29"/>
      <c r="AO15" s="29"/>
      <c r="AP15" s="29"/>
      <c r="AQ15" s="31"/>
      <c r="BE15" s="39"/>
      <c r="BS15" s="24" t="s">
        <v>6</v>
      </c>
    </row>
    <row r="16" ht="14.4" customHeight="1">
      <c r="B16" s="28"/>
      <c r="C16" s="29"/>
      <c r="D16" s="40" t="s">
        <v>36</v>
      </c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2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  <c r="AF16" s="29"/>
      <c r="AG16" s="29"/>
      <c r="AH16" s="29"/>
      <c r="AI16" s="29"/>
      <c r="AJ16" s="29"/>
      <c r="AK16" s="40" t="s">
        <v>29</v>
      </c>
      <c r="AL16" s="29"/>
      <c r="AM16" s="29"/>
      <c r="AN16" s="35" t="s">
        <v>37</v>
      </c>
      <c r="AO16" s="29"/>
      <c r="AP16" s="29"/>
      <c r="AQ16" s="31"/>
      <c r="BE16" s="39"/>
      <c r="BS16" s="24" t="s">
        <v>6</v>
      </c>
    </row>
    <row r="17" ht="18.48" customHeight="1">
      <c r="B17" s="28"/>
      <c r="C17" s="29"/>
      <c r="D17" s="29"/>
      <c r="E17" s="35" t="s">
        <v>38</v>
      </c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  <c r="Q17" s="29"/>
      <c r="R17" s="2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  <c r="AF17" s="29"/>
      <c r="AG17" s="29"/>
      <c r="AH17" s="29"/>
      <c r="AI17" s="29"/>
      <c r="AJ17" s="29"/>
      <c r="AK17" s="40" t="s">
        <v>32</v>
      </c>
      <c r="AL17" s="29"/>
      <c r="AM17" s="29"/>
      <c r="AN17" s="35" t="s">
        <v>39</v>
      </c>
      <c r="AO17" s="29"/>
      <c r="AP17" s="29"/>
      <c r="AQ17" s="31"/>
      <c r="BE17" s="39"/>
      <c r="BS17" s="24" t="s">
        <v>40</v>
      </c>
    </row>
    <row r="18" ht="6.96" customHeight="1">
      <c r="B18" s="28"/>
      <c r="C18" s="29"/>
      <c r="D18" s="29"/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29"/>
      <c r="P18" s="29"/>
      <c r="Q18" s="29"/>
      <c r="R18" s="2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  <c r="AF18" s="29"/>
      <c r="AG18" s="29"/>
      <c r="AH18" s="29"/>
      <c r="AI18" s="29"/>
      <c r="AJ18" s="29"/>
      <c r="AK18" s="29"/>
      <c r="AL18" s="29"/>
      <c r="AM18" s="29"/>
      <c r="AN18" s="29"/>
      <c r="AO18" s="29"/>
      <c r="AP18" s="29"/>
      <c r="AQ18" s="31"/>
      <c r="BE18" s="39"/>
      <c r="BS18" s="24" t="s">
        <v>8</v>
      </c>
    </row>
    <row r="19" ht="14.4" customHeight="1">
      <c r="B19" s="28"/>
      <c r="C19" s="29"/>
      <c r="D19" s="40" t="s">
        <v>41</v>
      </c>
      <c r="E19" s="29"/>
      <c r="F19" s="29"/>
      <c r="G19" s="29"/>
      <c r="H19" s="29"/>
      <c r="I19" s="29"/>
      <c r="J19" s="29"/>
      <c r="K19" s="29"/>
      <c r="L19" s="29"/>
      <c r="M19" s="29"/>
      <c r="N19" s="29"/>
      <c r="O19" s="29"/>
      <c r="P19" s="29"/>
      <c r="Q19" s="29"/>
      <c r="R19" s="2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  <c r="AF19" s="29"/>
      <c r="AG19" s="29"/>
      <c r="AH19" s="29"/>
      <c r="AI19" s="29"/>
      <c r="AJ19" s="29"/>
      <c r="AK19" s="29"/>
      <c r="AL19" s="29"/>
      <c r="AM19" s="29"/>
      <c r="AN19" s="29"/>
      <c r="AO19" s="29"/>
      <c r="AP19" s="29"/>
      <c r="AQ19" s="31"/>
      <c r="BE19" s="39"/>
      <c r="BS19" s="24" t="s">
        <v>8</v>
      </c>
    </row>
    <row r="20" ht="342" customHeight="1">
      <c r="B20" s="28"/>
      <c r="C20" s="29"/>
      <c r="D20" s="29"/>
      <c r="E20" s="44" t="s">
        <v>42</v>
      </c>
      <c r="F20" s="44"/>
      <c r="G20" s="44"/>
      <c r="H20" s="44"/>
      <c r="I20" s="44"/>
      <c r="J20" s="44"/>
      <c r="K20" s="44"/>
      <c r="L20" s="44"/>
      <c r="M20" s="44"/>
      <c r="N20" s="44"/>
      <c r="O20" s="44"/>
      <c r="P20" s="44"/>
      <c r="Q20" s="44"/>
      <c r="R20" s="44"/>
      <c r="S20" s="44"/>
      <c r="T20" s="44"/>
      <c r="U20" s="44"/>
      <c r="V20" s="44"/>
      <c r="W20" s="44"/>
      <c r="X20" s="44"/>
      <c r="Y20" s="44"/>
      <c r="Z20" s="44"/>
      <c r="AA20" s="44"/>
      <c r="AB20" s="44"/>
      <c r="AC20" s="44"/>
      <c r="AD20" s="44"/>
      <c r="AE20" s="44"/>
      <c r="AF20" s="44"/>
      <c r="AG20" s="44"/>
      <c r="AH20" s="44"/>
      <c r="AI20" s="44"/>
      <c r="AJ20" s="44"/>
      <c r="AK20" s="44"/>
      <c r="AL20" s="44"/>
      <c r="AM20" s="44"/>
      <c r="AN20" s="44"/>
      <c r="AO20" s="29"/>
      <c r="AP20" s="29"/>
      <c r="AQ20" s="31"/>
      <c r="BE20" s="39"/>
      <c r="BS20" s="24" t="s">
        <v>6</v>
      </c>
    </row>
    <row r="21" ht="6.96" customHeight="1">
      <c r="B21" s="28"/>
      <c r="C21" s="29"/>
      <c r="D21" s="29"/>
      <c r="E21" s="29"/>
      <c r="F21" s="29"/>
      <c r="G21" s="29"/>
      <c r="H21" s="29"/>
      <c r="I21" s="29"/>
      <c r="J21" s="29"/>
      <c r="K21" s="29"/>
      <c r="L21" s="29"/>
      <c r="M21" s="29"/>
      <c r="N21" s="29"/>
      <c r="O21" s="29"/>
      <c r="P21" s="29"/>
      <c r="Q21" s="29"/>
      <c r="R21" s="2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  <c r="AF21" s="29"/>
      <c r="AG21" s="29"/>
      <c r="AH21" s="29"/>
      <c r="AI21" s="29"/>
      <c r="AJ21" s="29"/>
      <c r="AK21" s="29"/>
      <c r="AL21" s="29"/>
      <c r="AM21" s="29"/>
      <c r="AN21" s="29"/>
      <c r="AO21" s="29"/>
      <c r="AP21" s="29"/>
      <c r="AQ21" s="31"/>
      <c r="BE21" s="39"/>
    </row>
    <row r="22" ht="6.96" customHeight="1">
      <c r="B22" s="28"/>
      <c r="C22" s="29"/>
      <c r="D22" s="45"/>
      <c r="E22" s="45"/>
      <c r="F22" s="45"/>
      <c r="G22" s="45"/>
      <c r="H22" s="45"/>
      <c r="I22" s="45"/>
      <c r="J22" s="45"/>
      <c r="K22" s="45"/>
      <c r="L22" s="45"/>
      <c r="M22" s="45"/>
      <c r="N22" s="45"/>
      <c r="O22" s="45"/>
      <c r="P22" s="45"/>
      <c r="Q22" s="45"/>
      <c r="R22" s="45"/>
      <c r="S22" s="45"/>
      <c r="T22" s="45"/>
      <c r="U22" s="45"/>
      <c r="V22" s="45"/>
      <c r="W22" s="45"/>
      <c r="X22" s="45"/>
      <c r="Y22" s="45"/>
      <c r="Z22" s="45"/>
      <c r="AA22" s="45"/>
      <c r="AB22" s="45"/>
      <c r="AC22" s="45"/>
      <c r="AD22" s="45"/>
      <c r="AE22" s="45"/>
      <c r="AF22" s="45"/>
      <c r="AG22" s="45"/>
      <c r="AH22" s="45"/>
      <c r="AI22" s="45"/>
      <c r="AJ22" s="45"/>
      <c r="AK22" s="45"/>
      <c r="AL22" s="45"/>
      <c r="AM22" s="45"/>
      <c r="AN22" s="45"/>
      <c r="AO22" s="45"/>
      <c r="AP22" s="29"/>
      <c r="AQ22" s="31"/>
      <c r="BE22" s="39"/>
    </row>
    <row r="23" s="1" customFormat="1" ht="25.92" customHeight="1">
      <c r="B23" s="46"/>
      <c r="C23" s="47"/>
      <c r="D23" s="48" t="s">
        <v>43</v>
      </c>
      <c r="E23" s="49"/>
      <c r="F23" s="49"/>
      <c r="G23" s="49"/>
      <c r="H23" s="49"/>
      <c r="I23" s="49"/>
      <c r="J23" s="49"/>
      <c r="K23" s="49"/>
      <c r="L23" s="49"/>
      <c r="M23" s="49"/>
      <c r="N23" s="49"/>
      <c r="O23" s="49"/>
      <c r="P23" s="49"/>
      <c r="Q23" s="49"/>
      <c r="R23" s="49"/>
      <c r="S23" s="49"/>
      <c r="T23" s="49"/>
      <c r="U23" s="49"/>
      <c r="V23" s="49"/>
      <c r="W23" s="49"/>
      <c r="X23" s="49"/>
      <c r="Y23" s="49"/>
      <c r="Z23" s="49"/>
      <c r="AA23" s="49"/>
      <c r="AB23" s="49"/>
      <c r="AC23" s="49"/>
      <c r="AD23" s="49"/>
      <c r="AE23" s="49"/>
      <c r="AF23" s="49"/>
      <c r="AG23" s="49"/>
      <c r="AH23" s="49"/>
      <c r="AI23" s="49"/>
      <c r="AJ23" s="49"/>
      <c r="AK23" s="50">
        <f>ROUND(AG51,2)</f>
        <v>0</v>
      </c>
      <c r="AL23" s="49"/>
      <c r="AM23" s="49"/>
      <c r="AN23" s="49"/>
      <c r="AO23" s="49"/>
      <c r="AP23" s="47"/>
      <c r="AQ23" s="51"/>
      <c r="BE23" s="39"/>
    </row>
    <row r="24" s="1" customFormat="1" ht="6.96" customHeight="1">
      <c r="B24" s="46"/>
      <c r="C24" s="47"/>
      <c r="D24" s="47"/>
      <c r="E24" s="47"/>
      <c r="F24" s="47"/>
      <c r="G24" s="47"/>
      <c r="H24" s="47"/>
      <c r="I24" s="47"/>
      <c r="J24" s="47"/>
      <c r="K24" s="47"/>
      <c r="L24" s="47"/>
      <c r="M24" s="47"/>
      <c r="N24" s="47"/>
      <c r="O24" s="47"/>
      <c r="P24" s="47"/>
      <c r="Q24" s="47"/>
      <c r="R24" s="47"/>
      <c r="S24" s="47"/>
      <c r="T24" s="47"/>
      <c r="U24" s="47"/>
      <c r="V24" s="47"/>
      <c r="W24" s="47"/>
      <c r="X24" s="47"/>
      <c r="Y24" s="47"/>
      <c r="Z24" s="47"/>
      <c r="AA24" s="47"/>
      <c r="AB24" s="47"/>
      <c r="AC24" s="47"/>
      <c r="AD24" s="47"/>
      <c r="AE24" s="47"/>
      <c r="AF24" s="47"/>
      <c r="AG24" s="47"/>
      <c r="AH24" s="47"/>
      <c r="AI24" s="47"/>
      <c r="AJ24" s="47"/>
      <c r="AK24" s="47"/>
      <c r="AL24" s="47"/>
      <c r="AM24" s="47"/>
      <c r="AN24" s="47"/>
      <c r="AO24" s="47"/>
      <c r="AP24" s="47"/>
      <c r="AQ24" s="51"/>
      <c r="BE24" s="39"/>
    </row>
    <row r="25" s="1" customFormat="1">
      <c r="B25" s="46"/>
      <c r="C25" s="47"/>
      <c r="D25" s="47"/>
      <c r="E25" s="47"/>
      <c r="F25" s="47"/>
      <c r="G25" s="47"/>
      <c r="H25" s="47"/>
      <c r="I25" s="47"/>
      <c r="J25" s="47"/>
      <c r="K25" s="47"/>
      <c r="L25" s="52" t="s">
        <v>44</v>
      </c>
      <c r="M25" s="52"/>
      <c r="N25" s="52"/>
      <c r="O25" s="52"/>
      <c r="P25" s="47"/>
      <c r="Q25" s="47"/>
      <c r="R25" s="47"/>
      <c r="S25" s="47"/>
      <c r="T25" s="47"/>
      <c r="U25" s="47"/>
      <c r="V25" s="47"/>
      <c r="W25" s="52" t="s">
        <v>45</v>
      </c>
      <c r="X25" s="52"/>
      <c r="Y25" s="52"/>
      <c r="Z25" s="52"/>
      <c r="AA25" s="52"/>
      <c r="AB25" s="52"/>
      <c r="AC25" s="52"/>
      <c r="AD25" s="52"/>
      <c r="AE25" s="52"/>
      <c r="AF25" s="47"/>
      <c r="AG25" s="47"/>
      <c r="AH25" s="47"/>
      <c r="AI25" s="47"/>
      <c r="AJ25" s="47"/>
      <c r="AK25" s="52" t="s">
        <v>46</v>
      </c>
      <c r="AL25" s="52"/>
      <c r="AM25" s="52"/>
      <c r="AN25" s="52"/>
      <c r="AO25" s="52"/>
      <c r="AP25" s="47"/>
      <c r="AQ25" s="51"/>
      <c r="BE25" s="39"/>
    </row>
    <row r="26" s="2" customFormat="1" ht="14.4" customHeight="1">
      <c r="B26" s="53"/>
      <c r="C26" s="54"/>
      <c r="D26" s="55" t="s">
        <v>47</v>
      </c>
      <c r="E26" s="54"/>
      <c r="F26" s="55" t="s">
        <v>48</v>
      </c>
      <c r="G26" s="54"/>
      <c r="H26" s="54"/>
      <c r="I26" s="54"/>
      <c r="J26" s="54"/>
      <c r="K26" s="54"/>
      <c r="L26" s="56">
        <v>0.20999999999999999</v>
      </c>
      <c r="M26" s="54"/>
      <c r="N26" s="54"/>
      <c r="O26" s="54"/>
      <c r="P26" s="54"/>
      <c r="Q26" s="54"/>
      <c r="R26" s="54"/>
      <c r="S26" s="54"/>
      <c r="T26" s="54"/>
      <c r="U26" s="54"/>
      <c r="V26" s="54"/>
      <c r="W26" s="57">
        <f>ROUND(AZ51,2)</f>
        <v>0</v>
      </c>
      <c r="X26" s="54"/>
      <c r="Y26" s="54"/>
      <c r="Z26" s="54"/>
      <c r="AA26" s="54"/>
      <c r="AB26" s="54"/>
      <c r="AC26" s="54"/>
      <c r="AD26" s="54"/>
      <c r="AE26" s="54"/>
      <c r="AF26" s="54"/>
      <c r="AG26" s="54"/>
      <c r="AH26" s="54"/>
      <c r="AI26" s="54"/>
      <c r="AJ26" s="54"/>
      <c r="AK26" s="57">
        <f>ROUND(AV51,2)</f>
        <v>0</v>
      </c>
      <c r="AL26" s="54"/>
      <c r="AM26" s="54"/>
      <c r="AN26" s="54"/>
      <c r="AO26" s="54"/>
      <c r="AP26" s="54"/>
      <c r="AQ26" s="58"/>
      <c r="BE26" s="39"/>
    </row>
    <row r="27" s="2" customFormat="1" ht="14.4" customHeight="1">
      <c r="B27" s="53"/>
      <c r="C27" s="54"/>
      <c r="D27" s="54"/>
      <c r="E27" s="54"/>
      <c r="F27" s="55" t="s">
        <v>49</v>
      </c>
      <c r="G27" s="54"/>
      <c r="H27" s="54"/>
      <c r="I27" s="54"/>
      <c r="J27" s="54"/>
      <c r="K27" s="54"/>
      <c r="L27" s="56">
        <v>0.14999999999999999</v>
      </c>
      <c r="M27" s="54"/>
      <c r="N27" s="54"/>
      <c r="O27" s="54"/>
      <c r="P27" s="54"/>
      <c r="Q27" s="54"/>
      <c r="R27" s="54"/>
      <c r="S27" s="54"/>
      <c r="T27" s="54"/>
      <c r="U27" s="54"/>
      <c r="V27" s="54"/>
      <c r="W27" s="57">
        <f>ROUND(BA51,2)</f>
        <v>0</v>
      </c>
      <c r="X27" s="54"/>
      <c r="Y27" s="54"/>
      <c r="Z27" s="54"/>
      <c r="AA27" s="54"/>
      <c r="AB27" s="54"/>
      <c r="AC27" s="54"/>
      <c r="AD27" s="54"/>
      <c r="AE27" s="54"/>
      <c r="AF27" s="54"/>
      <c r="AG27" s="54"/>
      <c r="AH27" s="54"/>
      <c r="AI27" s="54"/>
      <c r="AJ27" s="54"/>
      <c r="AK27" s="57">
        <f>ROUND(AW51,2)</f>
        <v>0</v>
      </c>
      <c r="AL27" s="54"/>
      <c r="AM27" s="54"/>
      <c r="AN27" s="54"/>
      <c r="AO27" s="54"/>
      <c r="AP27" s="54"/>
      <c r="AQ27" s="58"/>
      <c r="BE27" s="39"/>
    </row>
    <row r="28" hidden="1" s="2" customFormat="1" ht="14.4" customHeight="1">
      <c r="B28" s="53"/>
      <c r="C28" s="54"/>
      <c r="D28" s="54"/>
      <c r="E28" s="54"/>
      <c r="F28" s="55" t="s">
        <v>50</v>
      </c>
      <c r="G28" s="54"/>
      <c r="H28" s="54"/>
      <c r="I28" s="54"/>
      <c r="J28" s="54"/>
      <c r="K28" s="54"/>
      <c r="L28" s="56">
        <v>0.20999999999999999</v>
      </c>
      <c r="M28" s="54"/>
      <c r="N28" s="54"/>
      <c r="O28" s="54"/>
      <c r="P28" s="54"/>
      <c r="Q28" s="54"/>
      <c r="R28" s="54"/>
      <c r="S28" s="54"/>
      <c r="T28" s="54"/>
      <c r="U28" s="54"/>
      <c r="V28" s="54"/>
      <c r="W28" s="57">
        <f>ROUND(BB51,2)</f>
        <v>0</v>
      </c>
      <c r="X28" s="54"/>
      <c r="Y28" s="54"/>
      <c r="Z28" s="54"/>
      <c r="AA28" s="54"/>
      <c r="AB28" s="54"/>
      <c r="AC28" s="54"/>
      <c r="AD28" s="54"/>
      <c r="AE28" s="54"/>
      <c r="AF28" s="54"/>
      <c r="AG28" s="54"/>
      <c r="AH28" s="54"/>
      <c r="AI28" s="54"/>
      <c r="AJ28" s="54"/>
      <c r="AK28" s="57">
        <v>0</v>
      </c>
      <c r="AL28" s="54"/>
      <c r="AM28" s="54"/>
      <c r="AN28" s="54"/>
      <c r="AO28" s="54"/>
      <c r="AP28" s="54"/>
      <c r="AQ28" s="58"/>
      <c r="BE28" s="39"/>
    </row>
    <row r="29" hidden="1" s="2" customFormat="1" ht="14.4" customHeight="1">
      <c r="B29" s="53"/>
      <c r="C29" s="54"/>
      <c r="D29" s="54"/>
      <c r="E29" s="54"/>
      <c r="F29" s="55" t="s">
        <v>51</v>
      </c>
      <c r="G29" s="54"/>
      <c r="H29" s="54"/>
      <c r="I29" s="54"/>
      <c r="J29" s="54"/>
      <c r="K29" s="54"/>
      <c r="L29" s="56">
        <v>0.14999999999999999</v>
      </c>
      <c r="M29" s="54"/>
      <c r="N29" s="54"/>
      <c r="O29" s="54"/>
      <c r="P29" s="54"/>
      <c r="Q29" s="54"/>
      <c r="R29" s="54"/>
      <c r="S29" s="54"/>
      <c r="T29" s="54"/>
      <c r="U29" s="54"/>
      <c r="V29" s="54"/>
      <c r="W29" s="57">
        <f>ROUND(BC51,2)</f>
        <v>0</v>
      </c>
      <c r="X29" s="54"/>
      <c r="Y29" s="54"/>
      <c r="Z29" s="54"/>
      <c r="AA29" s="54"/>
      <c r="AB29" s="54"/>
      <c r="AC29" s="54"/>
      <c r="AD29" s="54"/>
      <c r="AE29" s="54"/>
      <c r="AF29" s="54"/>
      <c r="AG29" s="54"/>
      <c r="AH29" s="54"/>
      <c r="AI29" s="54"/>
      <c r="AJ29" s="54"/>
      <c r="AK29" s="57">
        <v>0</v>
      </c>
      <c r="AL29" s="54"/>
      <c r="AM29" s="54"/>
      <c r="AN29" s="54"/>
      <c r="AO29" s="54"/>
      <c r="AP29" s="54"/>
      <c r="AQ29" s="58"/>
      <c r="BE29" s="39"/>
    </row>
    <row r="30" hidden="1" s="2" customFormat="1" ht="14.4" customHeight="1">
      <c r="B30" s="53"/>
      <c r="C30" s="54"/>
      <c r="D30" s="54"/>
      <c r="E30" s="54"/>
      <c r="F30" s="55" t="s">
        <v>52</v>
      </c>
      <c r="G30" s="54"/>
      <c r="H30" s="54"/>
      <c r="I30" s="54"/>
      <c r="J30" s="54"/>
      <c r="K30" s="54"/>
      <c r="L30" s="56">
        <v>0</v>
      </c>
      <c r="M30" s="54"/>
      <c r="N30" s="54"/>
      <c r="O30" s="54"/>
      <c r="P30" s="54"/>
      <c r="Q30" s="54"/>
      <c r="R30" s="54"/>
      <c r="S30" s="54"/>
      <c r="T30" s="54"/>
      <c r="U30" s="54"/>
      <c r="V30" s="54"/>
      <c r="W30" s="57">
        <f>ROUND(BD51,2)</f>
        <v>0</v>
      </c>
      <c r="X30" s="54"/>
      <c r="Y30" s="54"/>
      <c r="Z30" s="54"/>
      <c r="AA30" s="54"/>
      <c r="AB30" s="54"/>
      <c r="AC30" s="54"/>
      <c r="AD30" s="54"/>
      <c r="AE30" s="54"/>
      <c r="AF30" s="54"/>
      <c r="AG30" s="54"/>
      <c r="AH30" s="54"/>
      <c r="AI30" s="54"/>
      <c r="AJ30" s="54"/>
      <c r="AK30" s="57">
        <v>0</v>
      </c>
      <c r="AL30" s="54"/>
      <c r="AM30" s="54"/>
      <c r="AN30" s="54"/>
      <c r="AO30" s="54"/>
      <c r="AP30" s="54"/>
      <c r="AQ30" s="58"/>
      <c r="BE30" s="39"/>
    </row>
    <row r="31" s="1" customFormat="1" ht="6.96" customHeight="1">
      <c r="B31" s="46"/>
      <c r="C31" s="47"/>
      <c r="D31" s="47"/>
      <c r="E31" s="47"/>
      <c r="F31" s="47"/>
      <c r="G31" s="47"/>
      <c r="H31" s="47"/>
      <c r="I31" s="47"/>
      <c r="J31" s="47"/>
      <c r="K31" s="47"/>
      <c r="L31" s="47"/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7"/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7"/>
      <c r="AL31" s="47"/>
      <c r="AM31" s="47"/>
      <c r="AN31" s="47"/>
      <c r="AO31" s="47"/>
      <c r="AP31" s="47"/>
      <c r="AQ31" s="51"/>
      <c r="BE31" s="39"/>
    </row>
    <row r="32" s="1" customFormat="1" ht="25.92" customHeight="1">
      <c r="B32" s="46"/>
      <c r="C32" s="59"/>
      <c r="D32" s="60" t="s">
        <v>53</v>
      </c>
      <c r="E32" s="61"/>
      <c r="F32" s="61"/>
      <c r="G32" s="61"/>
      <c r="H32" s="61"/>
      <c r="I32" s="61"/>
      <c r="J32" s="61"/>
      <c r="K32" s="61"/>
      <c r="L32" s="61"/>
      <c r="M32" s="61"/>
      <c r="N32" s="61"/>
      <c r="O32" s="61"/>
      <c r="P32" s="61"/>
      <c r="Q32" s="61"/>
      <c r="R32" s="61"/>
      <c r="S32" s="61"/>
      <c r="T32" s="62" t="s">
        <v>54</v>
      </c>
      <c r="U32" s="61"/>
      <c r="V32" s="61"/>
      <c r="W32" s="61"/>
      <c r="X32" s="63" t="s">
        <v>55</v>
      </c>
      <c r="Y32" s="61"/>
      <c r="Z32" s="61"/>
      <c r="AA32" s="61"/>
      <c r="AB32" s="61"/>
      <c r="AC32" s="61"/>
      <c r="AD32" s="61"/>
      <c r="AE32" s="61"/>
      <c r="AF32" s="61"/>
      <c r="AG32" s="61"/>
      <c r="AH32" s="61"/>
      <c r="AI32" s="61"/>
      <c r="AJ32" s="61"/>
      <c r="AK32" s="64">
        <f>SUM(AK23:AK30)</f>
        <v>0</v>
      </c>
      <c r="AL32" s="61"/>
      <c r="AM32" s="61"/>
      <c r="AN32" s="61"/>
      <c r="AO32" s="65"/>
      <c r="AP32" s="59"/>
      <c r="AQ32" s="66"/>
      <c r="BE32" s="39"/>
    </row>
    <row r="33" s="1" customFormat="1" ht="6.96" customHeight="1">
      <c r="B33" s="46"/>
      <c r="C33" s="47"/>
      <c r="D33" s="47"/>
      <c r="E33" s="47"/>
      <c r="F33" s="47"/>
      <c r="G33" s="47"/>
      <c r="H33" s="47"/>
      <c r="I33" s="47"/>
      <c r="J33" s="47"/>
      <c r="K33" s="47"/>
      <c r="L33" s="47"/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7"/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7"/>
      <c r="AL33" s="47"/>
      <c r="AM33" s="47"/>
      <c r="AN33" s="47"/>
      <c r="AO33" s="47"/>
      <c r="AP33" s="47"/>
      <c r="AQ33" s="51"/>
    </row>
    <row r="34" s="1" customFormat="1" ht="6.96" customHeight="1">
      <c r="B34" s="67"/>
      <c r="C34" s="68"/>
      <c r="D34" s="68"/>
      <c r="E34" s="68"/>
      <c r="F34" s="68"/>
      <c r="G34" s="68"/>
      <c r="H34" s="68"/>
      <c r="I34" s="68"/>
      <c r="J34" s="68"/>
      <c r="K34" s="68"/>
      <c r="L34" s="68"/>
      <c r="M34" s="68"/>
      <c r="N34" s="68"/>
      <c r="O34" s="68"/>
      <c r="P34" s="68"/>
      <c r="Q34" s="68"/>
      <c r="R34" s="68"/>
      <c r="S34" s="68"/>
      <c r="T34" s="68"/>
      <c r="U34" s="68"/>
      <c r="V34" s="68"/>
      <c r="W34" s="68"/>
      <c r="X34" s="68"/>
      <c r="Y34" s="68"/>
      <c r="Z34" s="68"/>
      <c r="AA34" s="68"/>
      <c r="AB34" s="68"/>
      <c r="AC34" s="68"/>
      <c r="AD34" s="68"/>
      <c r="AE34" s="68"/>
      <c r="AF34" s="68"/>
      <c r="AG34" s="68"/>
      <c r="AH34" s="68"/>
      <c r="AI34" s="68"/>
      <c r="AJ34" s="68"/>
      <c r="AK34" s="68"/>
      <c r="AL34" s="68"/>
      <c r="AM34" s="68"/>
      <c r="AN34" s="68"/>
      <c r="AO34" s="68"/>
      <c r="AP34" s="68"/>
      <c r="AQ34" s="69"/>
    </row>
    <row r="38" s="1" customFormat="1" ht="6.96" customHeight="1">
      <c r="B38" s="70"/>
      <c r="C38" s="71"/>
      <c r="D38" s="71"/>
      <c r="E38" s="71"/>
      <c r="F38" s="71"/>
      <c r="G38" s="71"/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2"/>
    </row>
    <row r="39" s="1" customFormat="1" ht="36.96" customHeight="1">
      <c r="B39" s="46"/>
      <c r="C39" s="73" t="s">
        <v>56</v>
      </c>
      <c r="D39" s="74"/>
      <c r="E39" s="74"/>
      <c r="F39" s="74"/>
      <c r="G39" s="74"/>
      <c r="H39" s="74"/>
      <c r="I39" s="74"/>
      <c r="J39" s="74"/>
      <c r="K39" s="74"/>
      <c r="L39" s="74"/>
      <c r="M39" s="74"/>
      <c r="N39" s="74"/>
      <c r="O39" s="74"/>
      <c r="P39" s="74"/>
      <c r="Q39" s="74"/>
      <c r="R39" s="74"/>
      <c r="S39" s="74"/>
      <c r="T39" s="74"/>
      <c r="U39" s="74"/>
      <c r="V39" s="74"/>
      <c r="W39" s="74"/>
      <c r="X39" s="74"/>
      <c r="Y39" s="74"/>
      <c r="Z39" s="74"/>
      <c r="AA39" s="74"/>
      <c r="AB39" s="74"/>
      <c r="AC39" s="74"/>
      <c r="AD39" s="74"/>
      <c r="AE39" s="74"/>
      <c r="AF39" s="74"/>
      <c r="AG39" s="74"/>
      <c r="AH39" s="74"/>
      <c r="AI39" s="74"/>
      <c r="AJ39" s="74"/>
      <c r="AK39" s="74"/>
      <c r="AL39" s="74"/>
      <c r="AM39" s="74"/>
      <c r="AN39" s="74"/>
      <c r="AO39" s="74"/>
      <c r="AP39" s="74"/>
      <c r="AQ39" s="74"/>
      <c r="AR39" s="72"/>
    </row>
    <row r="40" s="1" customFormat="1" ht="6.96" customHeight="1">
      <c r="B40" s="46"/>
      <c r="C40" s="74"/>
      <c r="D40" s="74"/>
      <c r="E40" s="74"/>
      <c r="F40" s="74"/>
      <c r="G40" s="74"/>
      <c r="H40" s="74"/>
      <c r="I40" s="74"/>
      <c r="J40" s="74"/>
      <c r="K40" s="74"/>
      <c r="L40" s="74"/>
      <c r="M40" s="74"/>
      <c r="N40" s="74"/>
      <c r="O40" s="74"/>
      <c r="P40" s="74"/>
      <c r="Q40" s="74"/>
      <c r="R40" s="74"/>
      <c r="S40" s="74"/>
      <c r="T40" s="74"/>
      <c r="U40" s="74"/>
      <c r="V40" s="74"/>
      <c r="W40" s="74"/>
      <c r="X40" s="74"/>
      <c r="Y40" s="74"/>
      <c r="Z40" s="74"/>
      <c r="AA40" s="74"/>
      <c r="AB40" s="74"/>
      <c r="AC40" s="74"/>
      <c r="AD40" s="74"/>
      <c r="AE40" s="74"/>
      <c r="AF40" s="74"/>
      <c r="AG40" s="74"/>
      <c r="AH40" s="74"/>
      <c r="AI40" s="74"/>
      <c r="AJ40" s="74"/>
      <c r="AK40" s="74"/>
      <c r="AL40" s="74"/>
      <c r="AM40" s="74"/>
      <c r="AN40" s="74"/>
      <c r="AO40" s="74"/>
      <c r="AP40" s="74"/>
      <c r="AQ40" s="74"/>
      <c r="AR40" s="72"/>
    </row>
    <row r="41" s="3" customFormat="1" ht="14.4" customHeight="1">
      <c r="B41" s="75"/>
      <c r="C41" s="76" t="s">
        <v>15</v>
      </c>
      <c r="D41" s="77"/>
      <c r="E41" s="77"/>
      <c r="F41" s="77"/>
      <c r="G41" s="77"/>
      <c r="H41" s="77"/>
      <c r="I41" s="77"/>
      <c r="J41" s="77"/>
      <c r="K41" s="77"/>
      <c r="L41" s="77" t="str">
        <f>K5</f>
        <v>2015-34</v>
      </c>
      <c r="M41" s="77"/>
      <c r="N41" s="77"/>
      <c r="O41" s="77"/>
      <c r="P41" s="77"/>
      <c r="Q41" s="77"/>
      <c r="R41" s="77"/>
      <c r="S41" s="77"/>
      <c r="T41" s="77"/>
      <c r="U41" s="77"/>
      <c r="V41" s="77"/>
      <c r="W41" s="77"/>
      <c r="X41" s="77"/>
      <c r="Y41" s="77"/>
      <c r="Z41" s="77"/>
      <c r="AA41" s="77"/>
      <c r="AB41" s="77"/>
      <c r="AC41" s="77"/>
      <c r="AD41" s="77"/>
      <c r="AE41" s="77"/>
      <c r="AF41" s="77"/>
      <c r="AG41" s="77"/>
      <c r="AH41" s="77"/>
      <c r="AI41" s="77"/>
      <c r="AJ41" s="77"/>
      <c r="AK41" s="77"/>
      <c r="AL41" s="77"/>
      <c r="AM41" s="77"/>
      <c r="AN41" s="77"/>
      <c r="AO41" s="77"/>
      <c r="AP41" s="77"/>
      <c r="AQ41" s="77"/>
      <c r="AR41" s="78"/>
    </row>
    <row r="42" s="4" customFormat="1" ht="36.96" customHeight="1">
      <c r="B42" s="79"/>
      <c r="C42" s="80" t="s">
        <v>18</v>
      </c>
      <c r="D42" s="81"/>
      <c r="E42" s="81"/>
      <c r="F42" s="81"/>
      <c r="G42" s="81"/>
      <c r="H42" s="81"/>
      <c r="I42" s="81"/>
      <c r="J42" s="81"/>
      <c r="K42" s="81"/>
      <c r="L42" s="82" t="str">
        <f>K6</f>
        <v>Cyklostezka podél silnice II/606 v Pomezí nad Ohří - I. a III. etapa - část KSÚS</v>
      </c>
      <c r="M42" s="81"/>
      <c r="N42" s="81"/>
      <c r="O42" s="81"/>
      <c r="P42" s="81"/>
      <c r="Q42" s="81"/>
      <c r="R42" s="81"/>
      <c r="S42" s="81"/>
      <c r="T42" s="81"/>
      <c r="U42" s="81"/>
      <c r="V42" s="81"/>
      <c r="W42" s="81"/>
      <c r="X42" s="81"/>
      <c r="Y42" s="81"/>
      <c r="Z42" s="81"/>
      <c r="AA42" s="81"/>
      <c r="AB42" s="81"/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3"/>
    </row>
    <row r="43" s="1" customFormat="1" ht="6.96" customHeight="1">
      <c r="B43" s="46"/>
      <c r="C43" s="74"/>
      <c r="D43" s="74"/>
      <c r="E43" s="74"/>
      <c r="F43" s="74"/>
      <c r="G43" s="74"/>
      <c r="H43" s="74"/>
      <c r="I43" s="74"/>
      <c r="J43" s="74"/>
      <c r="K43" s="74"/>
      <c r="L43" s="74"/>
      <c r="M43" s="74"/>
      <c r="N43" s="74"/>
      <c r="O43" s="74"/>
      <c r="P43" s="74"/>
      <c r="Q43" s="74"/>
      <c r="R43" s="74"/>
      <c r="S43" s="74"/>
      <c r="T43" s="74"/>
      <c r="U43" s="74"/>
      <c r="V43" s="74"/>
      <c r="W43" s="74"/>
      <c r="X43" s="74"/>
      <c r="Y43" s="74"/>
      <c r="Z43" s="74"/>
      <c r="AA43" s="74"/>
      <c r="AB43" s="74"/>
      <c r="AC43" s="74"/>
      <c r="AD43" s="74"/>
      <c r="AE43" s="74"/>
      <c r="AF43" s="74"/>
      <c r="AG43" s="74"/>
      <c r="AH43" s="74"/>
      <c r="AI43" s="74"/>
      <c r="AJ43" s="74"/>
      <c r="AK43" s="74"/>
      <c r="AL43" s="74"/>
      <c r="AM43" s="74"/>
      <c r="AN43" s="74"/>
      <c r="AO43" s="74"/>
      <c r="AP43" s="74"/>
      <c r="AQ43" s="74"/>
      <c r="AR43" s="72"/>
    </row>
    <row r="44" s="1" customFormat="1">
      <c r="B44" s="46"/>
      <c r="C44" s="76" t="s">
        <v>24</v>
      </c>
      <c r="D44" s="74"/>
      <c r="E44" s="74"/>
      <c r="F44" s="74"/>
      <c r="G44" s="74"/>
      <c r="H44" s="74"/>
      <c r="I44" s="74"/>
      <c r="J44" s="74"/>
      <c r="K44" s="74"/>
      <c r="L44" s="84" t="str">
        <f>IF(K8="","",K8)</f>
        <v>Pomezí nad Ohří</v>
      </c>
      <c r="M44" s="74"/>
      <c r="N44" s="74"/>
      <c r="O44" s="74"/>
      <c r="P44" s="74"/>
      <c r="Q44" s="74"/>
      <c r="R44" s="74"/>
      <c r="S44" s="74"/>
      <c r="T44" s="74"/>
      <c r="U44" s="74"/>
      <c r="V44" s="74"/>
      <c r="W44" s="74"/>
      <c r="X44" s="74"/>
      <c r="Y44" s="74"/>
      <c r="Z44" s="74"/>
      <c r="AA44" s="74"/>
      <c r="AB44" s="74"/>
      <c r="AC44" s="74"/>
      <c r="AD44" s="74"/>
      <c r="AE44" s="74"/>
      <c r="AF44" s="74"/>
      <c r="AG44" s="74"/>
      <c r="AH44" s="74"/>
      <c r="AI44" s="76" t="s">
        <v>26</v>
      </c>
      <c r="AJ44" s="74"/>
      <c r="AK44" s="74"/>
      <c r="AL44" s="74"/>
      <c r="AM44" s="85" t="str">
        <f>IF(AN8= "","",AN8)</f>
        <v>13. 3. 2016</v>
      </c>
      <c r="AN44" s="85"/>
      <c r="AO44" s="74"/>
      <c r="AP44" s="74"/>
      <c r="AQ44" s="74"/>
      <c r="AR44" s="72"/>
    </row>
    <row r="45" s="1" customFormat="1" ht="6.96" customHeight="1">
      <c r="B45" s="46"/>
      <c r="C45" s="74"/>
      <c r="D45" s="74"/>
      <c r="E45" s="74"/>
      <c r="F45" s="74"/>
      <c r="G45" s="74"/>
      <c r="H45" s="74"/>
      <c r="I45" s="74"/>
      <c r="J45" s="74"/>
      <c r="K45" s="74"/>
      <c r="L45" s="74"/>
      <c r="M45" s="74"/>
      <c r="N45" s="74"/>
      <c r="O45" s="74"/>
      <c r="P45" s="74"/>
      <c r="Q45" s="74"/>
      <c r="R45" s="74"/>
      <c r="S45" s="74"/>
      <c r="T45" s="74"/>
      <c r="U45" s="74"/>
      <c r="V45" s="74"/>
      <c r="W45" s="74"/>
      <c r="X45" s="74"/>
      <c r="Y45" s="74"/>
      <c r="Z45" s="74"/>
      <c r="AA45" s="74"/>
      <c r="AB45" s="74"/>
      <c r="AC45" s="74"/>
      <c r="AD45" s="74"/>
      <c r="AE45" s="74"/>
      <c r="AF45" s="74"/>
      <c r="AG45" s="74"/>
      <c r="AH45" s="74"/>
      <c r="AI45" s="74"/>
      <c r="AJ45" s="74"/>
      <c r="AK45" s="74"/>
      <c r="AL45" s="74"/>
      <c r="AM45" s="74"/>
      <c r="AN45" s="74"/>
      <c r="AO45" s="74"/>
      <c r="AP45" s="74"/>
      <c r="AQ45" s="74"/>
      <c r="AR45" s="72"/>
    </row>
    <row r="46" s="1" customFormat="1">
      <c r="B46" s="46"/>
      <c r="C46" s="76" t="s">
        <v>28</v>
      </c>
      <c r="D46" s="74"/>
      <c r="E46" s="74"/>
      <c r="F46" s="74"/>
      <c r="G46" s="74"/>
      <c r="H46" s="74"/>
      <c r="I46" s="74"/>
      <c r="J46" s="74"/>
      <c r="K46" s="74"/>
      <c r="L46" s="77" t="str">
        <f>IF(E11= "","",E11)</f>
        <v>KSÚS KK p.o.</v>
      </c>
      <c r="M46" s="74"/>
      <c r="N46" s="74"/>
      <c r="O46" s="74"/>
      <c r="P46" s="74"/>
      <c r="Q46" s="74"/>
      <c r="R46" s="74"/>
      <c r="S46" s="74"/>
      <c r="T46" s="74"/>
      <c r="U46" s="74"/>
      <c r="V46" s="74"/>
      <c r="W46" s="74"/>
      <c r="X46" s="74"/>
      <c r="Y46" s="74"/>
      <c r="Z46" s="74"/>
      <c r="AA46" s="74"/>
      <c r="AB46" s="74"/>
      <c r="AC46" s="74"/>
      <c r="AD46" s="74"/>
      <c r="AE46" s="74"/>
      <c r="AF46" s="74"/>
      <c r="AG46" s="74"/>
      <c r="AH46" s="74"/>
      <c r="AI46" s="76" t="s">
        <v>36</v>
      </c>
      <c r="AJ46" s="74"/>
      <c r="AK46" s="74"/>
      <c r="AL46" s="74"/>
      <c r="AM46" s="77" t="str">
        <f>IF(E17="","",E17)</f>
        <v>Ing. Martin Haueisen</v>
      </c>
      <c r="AN46" s="77"/>
      <c r="AO46" s="77"/>
      <c r="AP46" s="77"/>
      <c r="AQ46" s="74"/>
      <c r="AR46" s="72"/>
      <c r="AS46" s="86" t="s">
        <v>57</v>
      </c>
      <c r="AT46" s="87"/>
      <c r="AU46" s="88"/>
      <c r="AV46" s="88"/>
      <c r="AW46" s="88"/>
      <c r="AX46" s="88"/>
      <c r="AY46" s="88"/>
      <c r="AZ46" s="88"/>
      <c r="BA46" s="88"/>
      <c r="BB46" s="88"/>
      <c r="BC46" s="88"/>
      <c r="BD46" s="89"/>
    </row>
    <row r="47" s="1" customFormat="1">
      <c r="B47" s="46"/>
      <c r="C47" s="76" t="s">
        <v>34</v>
      </c>
      <c r="D47" s="74"/>
      <c r="E47" s="74"/>
      <c r="F47" s="74"/>
      <c r="G47" s="74"/>
      <c r="H47" s="74"/>
      <c r="I47" s="74"/>
      <c r="J47" s="74"/>
      <c r="K47" s="74"/>
      <c r="L47" s="77" t="str">
        <f>IF(E14= "Vyplň údaj","",E14)</f>
        <v/>
      </c>
      <c r="M47" s="74"/>
      <c r="N47" s="74"/>
      <c r="O47" s="74"/>
      <c r="P47" s="74"/>
      <c r="Q47" s="74"/>
      <c r="R47" s="74"/>
      <c r="S47" s="74"/>
      <c r="T47" s="74"/>
      <c r="U47" s="74"/>
      <c r="V47" s="74"/>
      <c r="W47" s="74"/>
      <c r="X47" s="74"/>
      <c r="Y47" s="74"/>
      <c r="Z47" s="74"/>
      <c r="AA47" s="74"/>
      <c r="AB47" s="74"/>
      <c r="AC47" s="74"/>
      <c r="AD47" s="74"/>
      <c r="AE47" s="74"/>
      <c r="AF47" s="74"/>
      <c r="AG47" s="74"/>
      <c r="AH47" s="74"/>
      <c r="AI47" s="74"/>
      <c r="AJ47" s="74"/>
      <c r="AK47" s="74"/>
      <c r="AL47" s="74"/>
      <c r="AM47" s="74"/>
      <c r="AN47" s="74"/>
      <c r="AO47" s="74"/>
      <c r="AP47" s="74"/>
      <c r="AQ47" s="74"/>
      <c r="AR47" s="72"/>
      <c r="AS47" s="90"/>
      <c r="AT47" s="91"/>
      <c r="AU47" s="92"/>
      <c r="AV47" s="92"/>
      <c r="AW47" s="92"/>
      <c r="AX47" s="92"/>
      <c r="AY47" s="92"/>
      <c r="AZ47" s="92"/>
      <c r="BA47" s="92"/>
      <c r="BB47" s="92"/>
      <c r="BC47" s="92"/>
      <c r="BD47" s="93"/>
    </row>
    <row r="48" s="1" customFormat="1" ht="10.8" customHeight="1">
      <c r="B48" s="46"/>
      <c r="C48" s="74"/>
      <c r="D48" s="74"/>
      <c r="E48" s="74"/>
      <c r="F48" s="74"/>
      <c r="G48" s="74"/>
      <c r="H48" s="74"/>
      <c r="I48" s="74"/>
      <c r="J48" s="74"/>
      <c r="K48" s="74"/>
      <c r="L48" s="74"/>
      <c r="M48" s="74"/>
      <c r="N48" s="74"/>
      <c r="O48" s="74"/>
      <c r="P48" s="74"/>
      <c r="Q48" s="74"/>
      <c r="R48" s="74"/>
      <c r="S48" s="74"/>
      <c r="T48" s="74"/>
      <c r="U48" s="74"/>
      <c r="V48" s="74"/>
      <c r="W48" s="74"/>
      <c r="X48" s="74"/>
      <c r="Y48" s="74"/>
      <c r="Z48" s="74"/>
      <c r="AA48" s="74"/>
      <c r="AB48" s="74"/>
      <c r="AC48" s="74"/>
      <c r="AD48" s="74"/>
      <c r="AE48" s="74"/>
      <c r="AF48" s="74"/>
      <c r="AG48" s="74"/>
      <c r="AH48" s="74"/>
      <c r="AI48" s="74"/>
      <c r="AJ48" s="74"/>
      <c r="AK48" s="74"/>
      <c r="AL48" s="74"/>
      <c r="AM48" s="74"/>
      <c r="AN48" s="74"/>
      <c r="AO48" s="74"/>
      <c r="AP48" s="74"/>
      <c r="AQ48" s="74"/>
      <c r="AR48" s="72"/>
      <c r="AS48" s="94"/>
      <c r="AT48" s="55"/>
      <c r="AU48" s="47"/>
      <c r="AV48" s="47"/>
      <c r="AW48" s="47"/>
      <c r="AX48" s="47"/>
      <c r="AY48" s="47"/>
      <c r="AZ48" s="47"/>
      <c r="BA48" s="47"/>
      <c r="BB48" s="47"/>
      <c r="BC48" s="47"/>
      <c r="BD48" s="95"/>
    </row>
    <row r="49" s="1" customFormat="1" ht="29.28" customHeight="1">
      <c r="B49" s="46"/>
      <c r="C49" s="96" t="s">
        <v>58</v>
      </c>
      <c r="D49" s="97"/>
      <c r="E49" s="97"/>
      <c r="F49" s="97"/>
      <c r="G49" s="97"/>
      <c r="H49" s="98"/>
      <c r="I49" s="99" t="s">
        <v>59</v>
      </c>
      <c r="J49" s="97"/>
      <c r="K49" s="97"/>
      <c r="L49" s="97"/>
      <c r="M49" s="97"/>
      <c r="N49" s="97"/>
      <c r="O49" s="97"/>
      <c r="P49" s="97"/>
      <c r="Q49" s="97"/>
      <c r="R49" s="97"/>
      <c r="S49" s="97"/>
      <c r="T49" s="97"/>
      <c r="U49" s="97"/>
      <c r="V49" s="97"/>
      <c r="W49" s="97"/>
      <c r="X49" s="97"/>
      <c r="Y49" s="97"/>
      <c r="Z49" s="97"/>
      <c r="AA49" s="97"/>
      <c r="AB49" s="97"/>
      <c r="AC49" s="97"/>
      <c r="AD49" s="97"/>
      <c r="AE49" s="97"/>
      <c r="AF49" s="97"/>
      <c r="AG49" s="100" t="s">
        <v>60</v>
      </c>
      <c r="AH49" s="97"/>
      <c r="AI49" s="97"/>
      <c r="AJ49" s="97"/>
      <c r="AK49" s="97"/>
      <c r="AL49" s="97"/>
      <c r="AM49" s="97"/>
      <c r="AN49" s="99" t="s">
        <v>61</v>
      </c>
      <c r="AO49" s="97"/>
      <c r="AP49" s="97"/>
      <c r="AQ49" s="101" t="s">
        <v>62</v>
      </c>
      <c r="AR49" s="72"/>
      <c r="AS49" s="102" t="s">
        <v>63</v>
      </c>
      <c r="AT49" s="103" t="s">
        <v>64</v>
      </c>
      <c r="AU49" s="103" t="s">
        <v>65</v>
      </c>
      <c r="AV49" s="103" t="s">
        <v>66</v>
      </c>
      <c r="AW49" s="103" t="s">
        <v>67</v>
      </c>
      <c r="AX49" s="103" t="s">
        <v>68</v>
      </c>
      <c r="AY49" s="103" t="s">
        <v>69</v>
      </c>
      <c r="AZ49" s="103" t="s">
        <v>70</v>
      </c>
      <c r="BA49" s="103" t="s">
        <v>71</v>
      </c>
      <c r="BB49" s="103" t="s">
        <v>72</v>
      </c>
      <c r="BC49" s="103" t="s">
        <v>73</v>
      </c>
      <c r="BD49" s="104" t="s">
        <v>74</v>
      </c>
    </row>
    <row r="50" s="1" customFormat="1" ht="10.8" customHeight="1">
      <c r="B50" s="46"/>
      <c r="C50" s="74"/>
      <c r="D50" s="74"/>
      <c r="E50" s="74"/>
      <c r="F50" s="74"/>
      <c r="G50" s="74"/>
      <c r="H50" s="74"/>
      <c r="I50" s="74"/>
      <c r="J50" s="74"/>
      <c r="K50" s="74"/>
      <c r="L50" s="74"/>
      <c r="M50" s="74"/>
      <c r="N50" s="74"/>
      <c r="O50" s="74"/>
      <c r="P50" s="74"/>
      <c r="Q50" s="74"/>
      <c r="R50" s="74"/>
      <c r="S50" s="74"/>
      <c r="T50" s="74"/>
      <c r="U50" s="74"/>
      <c r="V50" s="74"/>
      <c r="W50" s="74"/>
      <c r="X50" s="74"/>
      <c r="Y50" s="74"/>
      <c r="Z50" s="74"/>
      <c r="AA50" s="74"/>
      <c r="AB50" s="74"/>
      <c r="AC50" s="74"/>
      <c r="AD50" s="74"/>
      <c r="AE50" s="74"/>
      <c r="AF50" s="74"/>
      <c r="AG50" s="74"/>
      <c r="AH50" s="74"/>
      <c r="AI50" s="74"/>
      <c r="AJ50" s="74"/>
      <c r="AK50" s="74"/>
      <c r="AL50" s="74"/>
      <c r="AM50" s="74"/>
      <c r="AN50" s="74"/>
      <c r="AO50" s="74"/>
      <c r="AP50" s="74"/>
      <c r="AQ50" s="74"/>
      <c r="AR50" s="72"/>
      <c r="AS50" s="105"/>
      <c r="AT50" s="106"/>
      <c r="AU50" s="106"/>
      <c r="AV50" s="106"/>
      <c r="AW50" s="106"/>
      <c r="AX50" s="106"/>
      <c r="AY50" s="106"/>
      <c r="AZ50" s="106"/>
      <c r="BA50" s="106"/>
      <c r="BB50" s="106"/>
      <c r="BC50" s="106"/>
      <c r="BD50" s="107"/>
    </row>
    <row r="51" s="4" customFormat="1" ht="32.4" customHeight="1">
      <c r="B51" s="79"/>
      <c r="C51" s="108" t="s">
        <v>75</v>
      </c>
      <c r="D51" s="109"/>
      <c r="E51" s="109"/>
      <c r="F51" s="109"/>
      <c r="G51" s="109"/>
      <c r="H51" s="109"/>
      <c r="I51" s="109"/>
      <c r="J51" s="109"/>
      <c r="K51" s="109"/>
      <c r="L51" s="109"/>
      <c r="M51" s="109"/>
      <c r="N51" s="109"/>
      <c r="O51" s="109"/>
      <c r="P51" s="109"/>
      <c r="Q51" s="109"/>
      <c r="R51" s="109"/>
      <c r="S51" s="109"/>
      <c r="T51" s="109"/>
      <c r="U51" s="109"/>
      <c r="V51" s="109"/>
      <c r="W51" s="109"/>
      <c r="X51" s="109"/>
      <c r="Y51" s="109"/>
      <c r="Z51" s="109"/>
      <c r="AA51" s="109"/>
      <c r="AB51" s="109"/>
      <c r="AC51" s="109"/>
      <c r="AD51" s="109"/>
      <c r="AE51" s="109"/>
      <c r="AF51" s="109"/>
      <c r="AG51" s="110">
        <f>ROUND(AG52+AG54+AG56+AG58,2)</f>
        <v>0</v>
      </c>
      <c r="AH51" s="110"/>
      <c r="AI51" s="110"/>
      <c r="AJ51" s="110"/>
      <c r="AK51" s="110"/>
      <c r="AL51" s="110"/>
      <c r="AM51" s="110"/>
      <c r="AN51" s="111">
        <f>SUM(AG51,AT51)</f>
        <v>0</v>
      </c>
      <c r="AO51" s="111"/>
      <c r="AP51" s="111"/>
      <c r="AQ51" s="112" t="s">
        <v>76</v>
      </c>
      <c r="AR51" s="83"/>
      <c r="AS51" s="113">
        <f>ROUND(AS52+AS54+AS56+AS58,2)</f>
        <v>0</v>
      </c>
      <c r="AT51" s="114">
        <f>ROUND(SUM(AV51:AW51),2)</f>
        <v>0</v>
      </c>
      <c r="AU51" s="115">
        <f>ROUND(AU52+AU54+AU56+AU58,5)</f>
        <v>0</v>
      </c>
      <c r="AV51" s="114">
        <f>ROUND(AZ51*L26,2)</f>
        <v>0</v>
      </c>
      <c r="AW51" s="114">
        <f>ROUND(BA51*L27,2)</f>
        <v>0</v>
      </c>
      <c r="AX51" s="114">
        <f>ROUND(BB51*L26,2)</f>
        <v>0</v>
      </c>
      <c r="AY51" s="114">
        <f>ROUND(BC51*L27,2)</f>
        <v>0</v>
      </c>
      <c r="AZ51" s="114">
        <f>ROUND(AZ52+AZ54+AZ56+AZ58,2)</f>
        <v>0</v>
      </c>
      <c r="BA51" s="114">
        <f>ROUND(BA52+BA54+BA56+BA58,2)</f>
        <v>0</v>
      </c>
      <c r="BB51" s="114">
        <f>ROUND(BB52+BB54+BB56+BB58,2)</f>
        <v>0</v>
      </c>
      <c r="BC51" s="114">
        <f>ROUND(BC52+BC54+BC56+BC58,2)</f>
        <v>0</v>
      </c>
      <c r="BD51" s="116">
        <f>ROUND(BD52+BD54+BD56+BD58,2)</f>
        <v>0</v>
      </c>
      <c r="BS51" s="117" t="s">
        <v>77</v>
      </c>
      <c r="BT51" s="117" t="s">
        <v>78</v>
      </c>
      <c r="BU51" s="118" t="s">
        <v>79</v>
      </c>
      <c r="BV51" s="117" t="s">
        <v>80</v>
      </c>
      <c r="BW51" s="117" t="s">
        <v>7</v>
      </c>
      <c r="BX51" s="117" t="s">
        <v>81</v>
      </c>
      <c r="CL51" s="117" t="s">
        <v>21</v>
      </c>
    </row>
    <row r="52" s="5" customFormat="1" ht="31.5" customHeight="1">
      <c r="B52" s="119"/>
      <c r="C52" s="120"/>
      <c r="D52" s="121" t="s">
        <v>82</v>
      </c>
      <c r="E52" s="121"/>
      <c r="F52" s="121"/>
      <c r="G52" s="121"/>
      <c r="H52" s="121"/>
      <c r="I52" s="122"/>
      <c r="J52" s="121" t="s">
        <v>83</v>
      </c>
      <c r="K52" s="121"/>
      <c r="L52" s="121"/>
      <c r="M52" s="121"/>
      <c r="N52" s="121"/>
      <c r="O52" s="121"/>
      <c r="P52" s="121"/>
      <c r="Q52" s="121"/>
      <c r="R52" s="121"/>
      <c r="S52" s="121"/>
      <c r="T52" s="121"/>
      <c r="U52" s="121"/>
      <c r="V52" s="121"/>
      <c r="W52" s="121"/>
      <c r="X52" s="121"/>
      <c r="Y52" s="121"/>
      <c r="Z52" s="121"/>
      <c r="AA52" s="121"/>
      <c r="AB52" s="121"/>
      <c r="AC52" s="121"/>
      <c r="AD52" s="121"/>
      <c r="AE52" s="121"/>
      <c r="AF52" s="121"/>
      <c r="AG52" s="123">
        <f>ROUND(AG53,2)</f>
        <v>0</v>
      </c>
      <c r="AH52" s="122"/>
      <c r="AI52" s="122"/>
      <c r="AJ52" s="122"/>
      <c r="AK52" s="122"/>
      <c r="AL52" s="122"/>
      <c r="AM52" s="122"/>
      <c r="AN52" s="124">
        <f>SUM(AG52,AT52)</f>
        <v>0</v>
      </c>
      <c r="AO52" s="122"/>
      <c r="AP52" s="122"/>
      <c r="AQ52" s="125" t="s">
        <v>84</v>
      </c>
      <c r="AR52" s="126"/>
      <c r="AS52" s="127">
        <f>ROUND(AS53,2)</f>
        <v>0</v>
      </c>
      <c r="AT52" s="128">
        <f>ROUND(SUM(AV52:AW52),2)</f>
        <v>0</v>
      </c>
      <c r="AU52" s="129">
        <f>ROUND(AU53,5)</f>
        <v>0</v>
      </c>
      <c r="AV52" s="128">
        <f>ROUND(AZ52*L26,2)</f>
        <v>0</v>
      </c>
      <c r="AW52" s="128">
        <f>ROUND(BA52*L27,2)</f>
        <v>0</v>
      </c>
      <c r="AX52" s="128">
        <f>ROUND(BB52*L26,2)</f>
        <v>0</v>
      </c>
      <c r="AY52" s="128">
        <f>ROUND(BC52*L27,2)</f>
        <v>0</v>
      </c>
      <c r="AZ52" s="128">
        <f>ROUND(AZ53,2)</f>
        <v>0</v>
      </c>
      <c r="BA52" s="128">
        <f>ROUND(BA53,2)</f>
        <v>0</v>
      </c>
      <c r="BB52" s="128">
        <f>ROUND(BB53,2)</f>
        <v>0</v>
      </c>
      <c r="BC52" s="128">
        <f>ROUND(BC53,2)</f>
        <v>0</v>
      </c>
      <c r="BD52" s="130">
        <f>ROUND(BD53,2)</f>
        <v>0</v>
      </c>
      <c r="BS52" s="131" t="s">
        <v>77</v>
      </c>
      <c r="BT52" s="131" t="s">
        <v>85</v>
      </c>
      <c r="BU52" s="131" t="s">
        <v>79</v>
      </c>
      <c r="BV52" s="131" t="s">
        <v>80</v>
      </c>
      <c r="BW52" s="131" t="s">
        <v>86</v>
      </c>
      <c r="BX52" s="131" t="s">
        <v>7</v>
      </c>
      <c r="CL52" s="131" t="s">
        <v>87</v>
      </c>
      <c r="CM52" s="131" t="s">
        <v>88</v>
      </c>
    </row>
    <row r="53" s="6" customFormat="1" ht="28.5" customHeight="1">
      <c r="A53" s="132" t="s">
        <v>89</v>
      </c>
      <c r="B53" s="133"/>
      <c r="C53" s="134"/>
      <c r="D53" s="134"/>
      <c r="E53" s="135" t="s">
        <v>90</v>
      </c>
      <c r="F53" s="135"/>
      <c r="G53" s="135"/>
      <c r="H53" s="135"/>
      <c r="I53" s="135"/>
      <c r="J53" s="134"/>
      <c r="K53" s="135" t="s">
        <v>91</v>
      </c>
      <c r="L53" s="135"/>
      <c r="M53" s="135"/>
      <c r="N53" s="135"/>
      <c r="O53" s="135"/>
      <c r="P53" s="135"/>
      <c r="Q53" s="135"/>
      <c r="R53" s="135"/>
      <c r="S53" s="135"/>
      <c r="T53" s="135"/>
      <c r="U53" s="135"/>
      <c r="V53" s="135"/>
      <c r="W53" s="135"/>
      <c r="X53" s="135"/>
      <c r="Y53" s="135"/>
      <c r="Z53" s="135"/>
      <c r="AA53" s="135"/>
      <c r="AB53" s="135"/>
      <c r="AC53" s="135"/>
      <c r="AD53" s="135"/>
      <c r="AE53" s="135"/>
      <c r="AF53" s="135"/>
      <c r="AG53" s="136">
        <f>'2015-34-104-SP - SO 104 –...'!J29</f>
        <v>0</v>
      </c>
      <c r="AH53" s="134"/>
      <c r="AI53" s="134"/>
      <c r="AJ53" s="134"/>
      <c r="AK53" s="134"/>
      <c r="AL53" s="134"/>
      <c r="AM53" s="134"/>
      <c r="AN53" s="136">
        <f>SUM(AG53,AT53)</f>
        <v>0</v>
      </c>
      <c r="AO53" s="134"/>
      <c r="AP53" s="134"/>
      <c r="AQ53" s="137" t="s">
        <v>92</v>
      </c>
      <c r="AR53" s="138"/>
      <c r="AS53" s="139">
        <v>0</v>
      </c>
      <c r="AT53" s="140">
        <f>ROUND(SUM(AV53:AW53),2)</f>
        <v>0</v>
      </c>
      <c r="AU53" s="141">
        <f>'2015-34-104-SP - SO 104 –...'!P93</f>
        <v>0</v>
      </c>
      <c r="AV53" s="140">
        <f>'2015-34-104-SP - SO 104 –...'!J32</f>
        <v>0</v>
      </c>
      <c r="AW53" s="140">
        <f>'2015-34-104-SP - SO 104 –...'!J33</f>
        <v>0</v>
      </c>
      <c r="AX53" s="140">
        <f>'2015-34-104-SP - SO 104 –...'!J34</f>
        <v>0</v>
      </c>
      <c r="AY53" s="140">
        <f>'2015-34-104-SP - SO 104 –...'!J35</f>
        <v>0</v>
      </c>
      <c r="AZ53" s="140">
        <f>'2015-34-104-SP - SO 104 –...'!F32</f>
        <v>0</v>
      </c>
      <c r="BA53" s="140">
        <f>'2015-34-104-SP - SO 104 –...'!F33</f>
        <v>0</v>
      </c>
      <c r="BB53" s="140">
        <f>'2015-34-104-SP - SO 104 –...'!F34</f>
        <v>0</v>
      </c>
      <c r="BC53" s="140">
        <f>'2015-34-104-SP - SO 104 –...'!F35</f>
        <v>0</v>
      </c>
      <c r="BD53" s="142">
        <f>'2015-34-104-SP - SO 104 –...'!F36</f>
        <v>0</v>
      </c>
      <c r="BT53" s="143" t="s">
        <v>88</v>
      </c>
      <c r="BV53" s="143" t="s">
        <v>80</v>
      </c>
      <c r="BW53" s="143" t="s">
        <v>93</v>
      </c>
      <c r="BX53" s="143" t="s">
        <v>86</v>
      </c>
      <c r="CL53" s="143" t="s">
        <v>87</v>
      </c>
    </row>
    <row r="54" s="5" customFormat="1" ht="31.5" customHeight="1">
      <c r="B54" s="119"/>
      <c r="C54" s="120"/>
      <c r="D54" s="121" t="s">
        <v>94</v>
      </c>
      <c r="E54" s="121"/>
      <c r="F54" s="121"/>
      <c r="G54" s="121"/>
      <c r="H54" s="121"/>
      <c r="I54" s="122"/>
      <c r="J54" s="121" t="s">
        <v>95</v>
      </c>
      <c r="K54" s="121"/>
      <c r="L54" s="121"/>
      <c r="M54" s="121"/>
      <c r="N54" s="121"/>
      <c r="O54" s="121"/>
      <c r="P54" s="121"/>
      <c r="Q54" s="121"/>
      <c r="R54" s="121"/>
      <c r="S54" s="121"/>
      <c r="T54" s="121"/>
      <c r="U54" s="121"/>
      <c r="V54" s="121"/>
      <c r="W54" s="121"/>
      <c r="X54" s="121"/>
      <c r="Y54" s="121"/>
      <c r="Z54" s="121"/>
      <c r="AA54" s="121"/>
      <c r="AB54" s="121"/>
      <c r="AC54" s="121"/>
      <c r="AD54" s="121"/>
      <c r="AE54" s="121"/>
      <c r="AF54" s="121"/>
      <c r="AG54" s="123">
        <f>ROUND(AG55,2)</f>
        <v>0</v>
      </c>
      <c r="AH54" s="122"/>
      <c r="AI54" s="122"/>
      <c r="AJ54" s="122"/>
      <c r="AK54" s="122"/>
      <c r="AL54" s="122"/>
      <c r="AM54" s="122"/>
      <c r="AN54" s="124">
        <f>SUM(AG54,AT54)</f>
        <v>0</v>
      </c>
      <c r="AO54" s="122"/>
      <c r="AP54" s="122"/>
      <c r="AQ54" s="125" t="s">
        <v>84</v>
      </c>
      <c r="AR54" s="126"/>
      <c r="AS54" s="127">
        <f>ROUND(AS55,2)</f>
        <v>0</v>
      </c>
      <c r="AT54" s="128">
        <f>ROUND(SUM(AV54:AW54),2)</f>
        <v>0</v>
      </c>
      <c r="AU54" s="129">
        <f>ROUND(AU55,5)</f>
        <v>0</v>
      </c>
      <c r="AV54" s="128">
        <f>ROUND(AZ54*L26,2)</f>
        <v>0</v>
      </c>
      <c r="AW54" s="128">
        <f>ROUND(BA54*L27,2)</f>
        <v>0</v>
      </c>
      <c r="AX54" s="128">
        <f>ROUND(BB54*L26,2)</f>
        <v>0</v>
      </c>
      <c r="AY54" s="128">
        <f>ROUND(BC54*L27,2)</f>
        <v>0</v>
      </c>
      <c r="AZ54" s="128">
        <f>ROUND(AZ55,2)</f>
        <v>0</v>
      </c>
      <c r="BA54" s="128">
        <f>ROUND(BA55,2)</f>
        <v>0</v>
      </c>
      <c r="BB54" s="128">
        <f>ROUND(BB55,2)</f>
        <v>0</v>
      </c>
      <c r="BC54" s="128">
        <f>ROUND(BC55,2)</f>
        <v>0</v>
      </c>
      <c r="BD54" s="130">
        <f>ROUND(BD55,2)</f>
        <v>0</v>
      </c>
      <c r="BS54" s="131" t="s">
        <v>77</v>
      </c>
      <c r="BT54" s="131" t="s">
        <v>85</v>
      </c>
      <c r="BU54" s="131" t="s">
        <v>79</v>
      </c>
      <c r="BV54" s="131" t="s">
        <v>80</v>
      </c>
      <c r="BW54" s="131" t="s">
        <v>96</v>
      </c>
      <c r="BX54" s="131" t="s">
        <v>7</v>
      </c>
      <c r="CL54" s="131" t="s">
        <v>87</v>
      </c>
      <c r="CM54" s="131" t="s">
        <v>88</v>
      </c>
    </row>
    <row r="55" s="6" customFormat="1" ht="28.5" customHeight="1">
      <c r="A55" s="132" t="s">
        <v>89</v>
      </c>
      <c r="B55" s="133"/>
      <c r="C55" s="134"/>
      <c r="D55" s="134"/>
      <c r="E55" s="135" t="s">
        <v>97</v>
      </c>
      <c r="F55" s="135"/>
      <c r="G55" s="135"/>
      <c r="H55" s="135"/>
      <c r="I55" s="135"/>
      <c r="J55" s="134"/>
      <c r="K55" s="135" t="s">
        <v>98</v>
      </c>
      <c r="L55" s="135"/>
      <c r="M55" s="135"/>
      <c r="N55" s="135"/>
      <c r="O55" s="135"/>
      <c r="P55" s="135"/>
      <c r="Q55" s="135"/>
      <c r="R55" s="135"/>
      <c r="S55" s="135"/>
      <c r="T55" s="135"/>
      <c r="U55" s="135"/>
      <c r="V55" s="135"/>
      <c r="W55" s="135"/>
      <c r="X55" s="135"/>
      <c r="Y55" s="135"/>
      <c r="Z55" s="135"/>
      <c r="AA55" s="135"/>
      <c r="AB55" s="135"/>
      <c r="AC55" s="135"/>
      <c r="AD55" s="135"/>
      <c r="AE55" s="135"/>
      <c r="AF55" s="135"/>
      <c r="AG55" s="136">
        <f>'2015-34-108-SP - SO 108 –...'!J29</f>
        <v>0</v>
      </c>
      <c r="AH55" s="134"/>
      <c r="AI55" s="134"/>
      <c r="AJ55" s="134"/>
      <c r="AK55" s="134"/>
      <c r="AL55" s="134"/>
      <c r="AM55" s="134"/>
      <c r="AN55" s="136">
        <f>SUM(AG55,AT55)</f>
        <v>0</v>
      </c>
      <c r="AO55" s="134"/>
      <c r="AP55" s="134"/>
      <c r="AQ55" s="137" t="s">
        <v>92</v>
      </c>
      <c r="AR55" s="138"/>
      <c r="AS55" s="139">
        <v>0</v>
      </c>
      <c r="AT55" s="140">
        <f>ROUND(SUM(AV55:AW55),2)</f>
        <v>0</v>
      </c>
      <c r="AU55" s="141">
        <f>'2015-34-108-SP - SO 108 –...'!P88</f>
        <v>0</v>
      </c>
      <c r="AV55" s="140">
        <f>'2015-34-108-SP - SO 108 –...'!J32</f>
        <v>0</v>
      </c>
      <c r="AW55" s="140">
        <f>'2015-34-108-SP - SO 108 –...'!J33</f>
        <v>0</v>
      </c>
      <c r="AX55" s="140">
        <f>'2015-34-108-SP - SO 108 –...'!J34</f>
        <v>0</v>
      </c>
      <c r="AY55" s="140">
        <f>'2015-34-108-SP - SO 108 –...'!J35</f>
        <v>0</v>
      </c>
      <c r="AZ55" s="140">
        <f>'2015-34-108-SP - SO 108 –...'!F32</f>
        <v>0</v>
      </c>
      <c r="BA55" s="140">
        <f>'2015-34-108-SP - SO 108 –...'!F33</f>
        <v>0</v>
      </c>
      <c r="BB55" s="140">
        <f>'2015-34-108-SP - SO 108 –...'!F34</f>
        <v>0</v>
      </c>
      <c r="BC55" s="140">
        <f>'2015-34-108-SP - SO 108 –...'!F35</f>
        <v>0</v>
      </c>
      <c r="BD55" s="142">
        <f>'2015-34-108-SP - SO 108 –...'!F36</f>
        <v>0</v>
      </c>
      <c r="BT55" s="143" t="s">
        <v>88</v>
      </c>
      <c r="BV55" s="143" t="s">
        <v>80</v>
      </c>
      <c r="BW55" s="143" t="s">
        <v>99</v>
      </c>
      <c r="BX55" s="143" t="s">
        <v>96</v>
      </c>
      <c r="CL55" s="143" t="s">
        <v>87</v>
      </c>
    </row>
    <row r="56" s="5" customFormat="1" ht="31.5" customHeight="1">
      <c r="B56" s="119"/>
      <c r="C56" s="120"/>
      <c r="D56" s="121" t="s">
        <v>100</v>
      </c>
      <c r="E56" s="121"/>
      <c r="F56" s="121"/>
      <c r="G56" s="121"/>
      <c r="H56" s="121"/>
      <c r="I56" s="122"/>
      <c r="J56" s="121" t="s">
        <v>101</v>
      </c>
      <c r="K56" s="121"/>
      <c r="L56" s="121"/>
      <c r="M56" s="121"/>
      <c r="N56" s="121"/>
      <c r="O56" s="121"/>
      <c r="P56" s="121"/>
      <c r="Q56" s="121"/>
      <c r="R56" s="121"/>
      <c r="S56" s="121"/>
      <c r="T56" s="121"/>
      <c r="U56" s="121"/>
      <c r="V56" s="121"/>
      <c r="W56" s="121"/>
      <c r="X56" s="121"/>
      <c r="Y56" s="121"/>
      <c r="Z56" s="121"/>
      <c r="AA56" s="121"/>
      <c r="AB56" s="121"/>
      <c r="AC56" s="121"/>
      <c r="AD56" s="121"/>
      <c r="AE56" s="121"/>
      <c r="AF56" s="121"/>
      <c r="AG56" s="123">
        <f>ROUND(AG57,2)</f>
        <v>0</v>
      </c>
      <c r="AH56" s="122"/>
      <c r="AI56" s="122"/>
      <c r="AJ56" s="122"/>
      <c r="AK56" s="122"/>
      <c r="AL56" s="122"/>
      <c r="AM56" s="122"/>
      <c r="AN56" s="124">
        <f>SUM(AG56,AT56)</f>
        <v>0</v>
      </c>
      <c r="AO56" s="122"/>
      <c r="AP56" s="122"/>
      <c r="AQ56" s="125" t="s">
        <v>84</v>
      </c>
      <c r="AR56" s="126"/>
      <c r="AS56" s="127">
        <f>ROUND(AS57,2)</f>
        <v>0</v>
      </c>
      <c r="AT56" s="128">
        <f>ROUND(SUM(AV56:AW56),2)</f>
        <v>0</v>
      </c>
      <c r="AU56" s="129">
        <f>ROUND(AU57,5)</f>
        <v>0</v>
      </c>
      <c r="AV56" s="128">
        <f>ROUND(AZ56*L26,2)</f>
        <v>0</v>
      </c>
      <c r="AW56" s="128">
        <f>ROUND(BA56*L27,2)</f>
        <v>0</v>
      </c>
      <c r="AX56" s="128">
        <f>ROUND(BB56*L26,2)</f>
        <v>0</v>
      </c>
      <c r="AY56" s="128">
        <f>ROUND(BC56*L27,2)</f>
        <v>0</v>
      </c>
      <c r="AZ56" s="128">
        <f>ROUND(AZ57,2)</f>
        <v>0</v>
      </c>
      <c r="BA56" s="128">
        <f>ROUND(BA57,2)</f>
        <v>0</v>
      </c>
      <c r="BB56" s="128">
        <f>ROUND(BB57,2)</f>
        <v>0</v>
      </c>
      <c r="BC56" s="128">
        <f>ROUND(BC57,2)</f>
        <v>0</v>
      </c>
      <c r="BD56" s="130">
        <f>ROUND(BD57,2)</f>
        <v>0</v>
      </c>
      <c r="BS56" s="131" t="s">
        <v>77</v>
      </c>
      <c r="BT56" s="131" t="s">
        <v>85</v>
      </c>
      <c r="BU56" s="131" t="s">
        <v>79</v>
      </c>
      <c r="BV56" s="131" t="s">
        <v>80</v>
      </c>
      <c r="BW56" s="131" t="s">
        <v>102</v>
      </c>
      <c r="BX56" s="131" t="s">
        <v>7</v>
      </c>
      <c r="CL56" s="131" t="s">
        <v>87</v>
      </c>
      <c r="CM56" s="131" t="s">
        <v>88</v>
      </c>
    </row>
    <row r="57" s="6" customFormat="1" ht="28.5" customHeight="1">
      <c r="A57" s="132" t="s">
        <v>89</v>
      </c>
      <c r="B57" s="133"/>
      <c r="C57" s="134"/>
      <c r="D57" s="134"/>
      <c r="E57" s="135" t="s">
        <v>103</v>
      </c>
      <c r="F57" s="135"/>
      <c r="G57" s="135"/>
      <c r="H57" s="135"/>
      <c r="I57" s="135"/>
      <c r="J57" s="134"/>
      <c r="K57" s="135" t="s">
        <v>104</v>
      </c>
      <c r="L57" s="135"/>
      <c r="M57" s="135"/>
      <c r="N57" s="135"/>
      <c r="O57" s="135"/>
      <c r="P57" s="135"/>
      <c r="Q57" s="135"/>
      <c r="R57" s="135"/>
      <c r="S57" s="135"/>
      <c r="T57" s="135"/>
      <c r="U57" s="135"/>
      <c r="V57" s="135"/>
      <c r="W57" s="135"/>
      <c r="X57" s="135"/>
      <c r="Y57" s="135"/>
      <c r="Z57" s="135"/>
      <c r="AA57" s="135"/>
      <c r="AB57" s="135"/>
      <c r="AC57" s="135"/>
      <c r="AD57" s="135"/>
      <c r="AE57" s="135"/>
      <c r="AF57" s="135"/>
      <c r="AG57" s="136">
        <f>'2015-34-109-SP - SO 109 –...'!J29</f>
        <v>0</v>
      </c>
      <c r="AH57" s="134"/>
      <c r="AI57" s="134"/>
      <c r="AJ57" s="134"/>
      <c r="AK57" s="134"/>
      <c r="AL57" s="134"/>
      <c r="AM57" s="134"/>
      <c r="AN57" s="136">
        <f>SUM(AG57,AT57)</f>
        <v>0</v>
      </c>
      <c r="AO57" s="134"/>
      <c r="AP57" s="134"/>
      <c r="AQ57" s="137" t="s">
        <v>92</v>
      </c>
      <c r="AR57" s="138"/>
      <c r="AS57" s="139">
        <v>0</v>
      </c>
      <c r="AT57" s="140">
        <f>ROUND(SUM(AV57:AW57),2)</f>
        <v>0</v>
      </c>
      <c r="AU57" s="141">
        <f>'2015-34-109-SP - SO 109 –...'!P87</f>
        <v>0</v>
      </c>
      <c r="AV57" s="140">
        <f>'2015-34-109-SP - SO 109 –...'!J32</f>
        <v>0</v>
      </c>
      <c r="AW57" s="140">
        <f>'2015-34-109-SP - SO 109 –...'!J33</f>
        <v>0</v>
      </c>
      <c r="AX57" s="140">
        <f>'2015-34-109-SP - SO 109 –...'!J34</f>
        <v>0</v>
      </c>
      <c r="AY57" s="140">
        <f>'2015-34-109-SP - SO 109 –...'!J35</f>
        <v>0</v>
      </c>
      <c r="AZ57" s="140">
        <f>'2015-34-109-SP - SO 109 –...'!F32</f>
        <v>0</v>
      </c>
      <c r="BA57" s="140">
        <f>'2015-34-109-SP - SO 109 –...'!F33</f>
        <v>0</v>
      </c>
      <c r="BB57" s="140">
        <f>'2015-34-109-SP - SO 109 –...'!F34</f>
        <v>0</v>
      </c>
      <c r="BC57" s="140">
        <f>'2015-34-109-SP - SO 109 –...'!F35</f>
        <v>0</v>
      </c>
      <c r="BD57" s="142">
        <f>'2015-34-109-SP - SO 109 –...'!F36</f>
        <v>0</v>
      </c>
      <c r="BT57" s="143" t="s">
        <v>88</v>
      </c>
      <c r="BV57" s="143" t="s">
        <v>80</v>
      </c>
      <c r="BW57" s="143" t="s">
        <v>105</v>
      </c>
      <c r="BX57" s="143" t="s">
        <v>102</v>
      </c>
      <c r="CL57" s="143" t="s">
        <v>87</v>
      </c>
    </row>
    <row r="58" s="5" customFormat="1" ht="31.5" customHeight="1">
      <c r="B58" s="119"/>
      <c r="C58" s="120"/>
      <c r="D58" s="121" t="s">
        <v>106</v>
      </c>
      <c r="E58" s="121"/>
      <c r="F58" s="121"/>
      <c r="G58" s="121"/>
      <c r="H58" s="121"/>
      <c r="I58" s="122"/>
      <c r="J58" s="121" t="s">
        <v>107</v>
      </c>
      <c r="K58" s="121"/>
      <c r="L58" s="121"/>
      <c r="M58" s="121"/>
      <c r="N58" s="121"/>
      <c r="O58" s="121"/>
      <c r="P58" s="121"/>
      <c r="Q58" s="121"/>
      <c r="R58" s="121"/>
      <c r="S58" s="121"/>
      <c r="T58" s="121"/>
      <c r="U58" s="121"/>
      <c r="V58" s="121"/>
      <c r="W58" s="121"/>
      <c r="X58" s="121"/>
      <c r="Y58" s="121"/>
      <c r="Z58" s="121"/>
      <c r="AA58" s="121"/>
      <c r="AB58" s="121"/>
      <c r="AC58" s="121"/>
      <c r="AD58" s="121"/>
      <c r="AE58" s="121"/>
      <c r="AF58" s="121"/>
      <c r="AG58" s="123">
        <f>ROUND(AG59,2)</f>
        <v>0</v>
      </c>
      <c r="AH58" s="122"/>
      <c r="AI58" s="122"/>
      <c r="AJ58" s="122"/>
      <c r="AK58" s="122"/>
      <c r="AL58" s="122"/>
      <c r="AM58" s="122"/>
      <c r="AN58" s="124">
        <f>SUM(AG58,AT58)</f>
        <v>0</v>
      </c>
      <c r="AO58" s="122"/>
      <c r="AP58" s="122"/>
      <c r="AQ58" s="125" t="s">
        <v>108</v>
      </c>
      <c r="AR58" s="126"/>
      <c r="AS58" s="127">
        <f>ROUND(AS59,2)</f>
        <v>0</v>
      </c>
      <c r="AT58" s="128">
        <f>ROUND(SUM(AV58:AW58),2)</f>
        <v>0</v>
      </c>
      <c r="AU58" s="129">
        <f>ROUND(AU59,5)</f>
        <v>0</v>
      </c>
      <c r="AV58" s="128">
        <f>ROUND(AZ58*L26,2)</f>
        <v>0</v>
      </c>
      <c r="AW58" s="128">
        <f>ROUND(BA58*L27,2)</f>
        <v>0</v>
      </c>
      <c r="AX58" s="128">
        <f>ROUND(BB58*L26,2)</f>
        <v>0</v>
      </c>
      <c r="AY58" s="128">
        <f>ROUND(BC58*L27,2)</f>
        <v>0</v>
      </c>
      <c r="AZ58" s="128">
        <f>ROUND(AZ59,2)</f>
        <v>0</v>
      </c>
      <c r="BA58" s="128">
        <f>ROUND(BA59,2)</f>
        <v>0</v>
      </c>
      <c r="BB58" s="128">
        <f>ROUND(BB59,2)</f>
        <v>0</v>
      </c>
      <c r="BC58" s="128">
        <f>ROUND(BC59,2)</f>
        <v>0</v>
      </c>
      <c r="BD58" s="130">
        <f>ROUND(BD59,2)</f>
        <v>0</v>
      </c>
      <c r="BS58" s="131" t="s">
        <v>77</v>
      </c>
      <c r="BT58" s="131" t="s">
        <v>85</v>
      </c>
      <c r="BU58" s="131" t="s">
        <v>79</v>
      </c>
      <c r="BV58" s="131" t="s">
        <v>80</v>
      </c>
      <c r="BW58" s="131" t="s">
        <v>109</v>
      </c>
      <c r="BX58" s="131" t="s">
        <v>7</v>
      </c>
      <c r="CL58" s="131" t="s">
        <v>76</v>
      </c>
      <c r="CM58" s="131" t="s">
        <v>88</v>
      </c>
    </row>
    <row r="59" s="6" customFormat="1" ht="28.5" customHeight="1">
      <c r="A59" s="132" t="s">
        <v>89</v>
      </c>
      <c r="B59" s="133"/>
      <c r="C59" s="134"/>
      <c r="D59" s="134"/>
      <c r="E59" s="135" t="s">
        <v>110</v>
      </c>
      <c r="F59" s="135"/>
      <c r="G59" s="135"/>
      <c r="H59" s="135"/>
      <c r="I59" s="135"/>
      <c r="J59" s="134"/>
      <c r="K59" s="135" t="s">
        <v>111</v>
      </c>
      <c r="L59" s="135"/>
      <c r="M59" s="135"/>
      <c r="N59" s="135"/>
      <c r="O59" s="135"/>
      <c r="P59" s="135"/>
      <c r="Q59" s="135"/>
      <c r="R59" s="135"/>
      <c r="S59" s="135"/>
      <c r="T59" s="135"/>
      <c r="U59" s="135"/>
      <c r="V59" s="135"/>
      <c r="W59" s="135"/>
      <c r="X59" s="135"/>
      <c r="Y59" s="135"/>
      <c r="Z59" s="135"/>
      <c r="AA59" s="135"/>
      <c r="AB59" s="135"/>
      <c r="AC59" s="135"/>
      <c r="AD59" s="135"/>
      <c r="AE59" s="135"/>
      <c r="AF59" s="135"/>
      <c r="AG59" s="136">
        <f>'2015-34-VON-SP - VON - So...'!J29</f>
        <v>0</v>
      </c>
      <c r="AH59" s="134"/>
      <c r="AI59" s="134"/>
      <c r="AJ59" s="134"/>
      <c r="AK59" s="134"/>
      <c r="AL59" s="134"/>
      <c r="AM59" s="134"/>
      <c r="AN59" s="136">
        <f>SUM(AG59,AT59)</f>
        <v>0</v>
      </c>
      <c r="AO59" s="134"/>
      <c r="AP59" s="134"/>
      <c r="AQ59" s="137" t="s">
        <v>92</v>
      </c>
      <c r="AR59" s="138"/>
      <c r="AS59" s="144">
        <v>0</v>
      </c>
      <c r="AT59" s="145">
        <f>ROUND(SUM(AV59:AW59),2)</f>
        <v>0</v>
      </c>
      <c r="AU59" s="146">
        <f>'2015-34-VON-SP - VON - So...'!P85</f>
        <v>0</v>
      </c>
      <c r="AV59" s="145">
        <f>'2015-34-VON-SP - VON - So...'!J32</f>
        <v>0</v>
      </c>
      <c r="AW59" s="145">
        <f>'2015-34-VON-SP - VON - So...'!J33</f>
        <v>0</v>
      </c>
      <c r="AX59" s="145">
        <f>'2015-34-VON-SP - VON - So...'!J34</f>
        <v>0</v>
      </c>
      <c r="AY59" s="145">
        <f>'2015-34-VON-SP - VON - So...'!J35</f>
        <v>0</v>
      </c>
      <c r="AZ59" s="145">
        <f>'2015-34-VON-SP - VON - So...'!F32</f>
        <v>0</v>
      </c>
      <c r="BA59" s="145">
        <f>'2015-34-VON-SP - VON - So...'!F33</f>
        <v>0</v>
      </c>
      <c r="BB59" s="145">
        <f>'2015-34-VON-SP - VON - So...'!F34</f>
        <v>0</v>
      </c>
      <c r="BC59" s="145">
        <f>'2015-34-VON-SP - VON - So...'!F35</f>
        <v>0</v>
      </c>
      <c r="BD59" s="147">
        <f>'2015-34-VON-SP - VON - So...'!F36</f>
        <v>0</v>
      </c>
      <c r="BT59" s="143" t="s">
        <v>88</v>
      </c>
      <c r="BV59" s="143" t="s">
        <v>80</v>
      </c>
      <c r="BW59" s="143" t="s">
        <v>112</v>
      </c>
      <c r="BX59" s="143" t="s">
        <v>109</v>
      </c>
      <c r="CL59" s="143" t="s">
        <v>76</v>
      </c>
    </row>
    <row r="60" s="1" customFormat="1" ht="30" customHeight="1">
      <c r="B60" s="46"/>
      <c r="C60" s="74"/>
      <c r="D60" s="74"/>
      <c r="E60" s="74"/>
      <c r="F60" s="74"/>
      <c r="G60" s="74"/>
      <c r="H60" s="74"/>
      <c r="I60" s="74"/>
      <c r="J60" s="74"/>
      <c r="K60" s="74"/>
      <c r="L60" s="74"/>
      <c r="M60" s="74"/>
      <c r="N60" s="74"/>
      <c r="O60" s="74"/>
      <c r="P60" s="74"/>
      <c r="Q60" s="74"/>
      <c r="R60" s="74"/>
      <c r="S60" s="74"/>
      <c r="T60" s="74"/>
      <c r="U60" s="74"/>
      <c r="V60" s="74"/>
      <c r="W60" s="74"/>
      <c r="X60" s="74"/>
      <c r="Y60" s="74"/>
      <c r="Z60" s="74"/>
      <c r="AA60" s="74"/>
      <c r="AB60" s="74"/>
      <c r="AC60" s="74"/>
      <c r="AD60" s="74"/>
      <c r="AE60" s="74"/>
      <c r="AF60" s="74"/>
      <c r="AG60" s="74"/>
      <c r="AH60" s="74"/>
      <c r="AI60" s="74"/>
      <c r="AJ60" s="74"/>
      <c r="AK60" s="74"/>
      <c r="AL60" s="74"/>
      <c r="AM60" s="74"/>
      <c r="AN60" s="74"/>
      <c r="AO60" s="74"/>
      <c r="AP60" s="74"/>
      <c r="AQ60" s="74"/>
      <c r="AR60" s="72"/>
    </row>
    <row r="61" s="1" customFormat="1" ht="6.96" customHeight="1">
      <c r="B61" s="67"/>
      <c r="C61" s="68"/>
      <c r="D61" s="68"/>
      <c r="E61" s="68"/>
      <c r="F61" s="68"/>
      <c r="G61" s="68"/>
      <c r="H61" s="68"/>
      <c r="I61" s="68"/>
      <c r="J61" s="68"/>
      <c r="K61" s="68"/>
      <c r="L61" s="68"/>
      <c r="M61" s="68"/>
      <c r="N61" s="68"/>
      <c r="O61" s="68"/>
      <c r="P61" s="68"/>
      <c r="Q61" s="68"/>
      <c r="R61" s="68"/>
      <c r="S61" s="68"/>
      <c r="T61" s="68"/>
      <c r="U61" s="68"/>
      <c r="V61" s="68"/>
      <c r="W61" s="68"/>
      <c r="X61" s="68"/>
      <c r="Y61" s="68"/>
      <c r="Z61" s="68"/>
      <c r="AA61" s="68"/>
      <c r="AB61" s="68"/>
      <c r="AC61" s="68"/>
      <c r="AD61" s="68"/>
      <c r="AE61" s="68"/>
      <c r="AF61" s="68"/>
      <c r="AG61" s="68"/>
      <c r="AH61" s="68"/>
      <c r="AI61" s="68"/>
      <c r="AJ61" s="68"/>
      <c r="AK61" s="68"/>
      <c r="AL61" s="68"/>
      <c r="AM61" s="68"/>
      <c r="AN61" s="68"/>
      <c r="AO61" s="68"/>
      <c r="AP61" s="68"/>
      <c r="AQ61" s="68"/>
      <c r="AR61" s="72"/>
    </row>
  </sheetData>
  <sheetProtection sheet="1" formatColumns="0" formatRows="0" objects="1" scenarios="1" spinCount="100000" saltValue="wTqe2Ii9809rIZ9ybYY4Af4yPJS0zlX5DzQDcNhrt5qiTs9EhcrROYYJdKJymF8whsX8yHcg1abou6q/nMtLxQ==" hashValue="sKuSZ1cLO1T4kcuW3WxqdnkOjWE+fG97CRmTv5QJBxfo47oHtbp5pR0BxlyxwCMTaposjIhyoMwJq2lMb9Teug==" algorithmName="SHA-512" password="CC35"/>
  <mergeCells count="69">
    <mergeCell ref="BE5:BE32"/>
    <mergeCell ref="K5:AO5"/>
    <mergeCell ref="K6:AO6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AK27:AO27"/>
    <mergeCell ref="L28:O28"/>
    <mergeCell ref="W28:AE28"/>
    <mergeCell ref="AK28:AO28"/>
    <mergeCell ref="L29:O29"/>
    <mergeCell ref="W29:AE29"/>
    <mergeCell ref="AK29:AO29"/>
    <mergeCell ref="L30:O30"/>
    <mergeCell ref="W30:AE30"/>
    <mergeCell ref="AK30:AO30"/>
    <mergeCell ref="X32:AB32"/>
    <mergeCell ref="AK32:AO32"/>
    <mergeCell ref="L42:AO42"/>
    <mergeCell ref="AM44:AN44"/>
    <mergeCell ref="AM46:AP46"/>
    <mergeCell ref="AS46:AT48"/>
    <mergeCell ref="C49:G49"/>
    <mergeCell ref="I49:AF49"/>
    <mergeCell ref="AG49:AM49"/>
    <mergeCell ref="AN49:AP49"/>
    <mergeCell ref="AN52:AP52"/>
    <mergeCell ref="AG52:AM52"/>
    <mergeCell ref="D52:H52"/>
    <mergeCell ref="J52:AF52"/>
    <mergeCell ref="AN53:AP53"/>
    <mergeCell ref="AG53:AM53"/>
    <mergeCell ref="E53:I53"/>
    <mergeCell ref="K53:AF53"/>
    <mergeCell ref="AN54:AP54"/>
    <mergeCell ref="AG54:AM54"/>
    <mergeCell ref="D54:H54"/>
    <mergeCell ref="J54:AF54"/>
    <mergeCell ref="AN55:AP55"/>
    <mergeCell ref="AG55:AM55"/>
    <mergeCell ref="E55:I55"/>
    <mergeCell ref="K55:AF55"/>
    <mergeCell ref="AN56:AP56"/>
    <mergeCell ref="AG56:AM56"/>
    <mergeCell ref="D56:H56"/>
    <mergeCell ref="J56:AF56"/>
    <mergeCell ref="AN57:AP57"/>
    <mergeCell ref="AG57:AM57"/>
    <mergeCell ref="E57:I57"/>
    <mergeCell ref="K57:AF57"/>
    <mergeCell ref="AN58:AP58"/>
    <mergeCell ref="AG58:AM58"/>
    <mergeCell ref="D58:H58"/>
    <mergeCell ref="J58:AF58"/>
    <mergeCell ref="AN59:AP59"/>
    <mergeCell ref="AG59:AM59"/>
    <mergeCell ref="E59:I59"/>
    <mergeCell ref="K59:AF59"/>
    <mergeCell ref="AG51:AM51"/>
    <mergeCell ref="AN51:AP51"/>
    <mergeCell ref="AR2:BE2"/>
  </mergeCells>
  <hyperlinks>
    <hyperlink ref="K1:S1" location="C2" display="1) Rekapitulace stavby"/>
    <hyperlink ref="W1:AI1" location="C51" display="2) Rekapitulace objektů stavby a soupisů prací"/>
    <hyperlink ref="A53" location="'2015-34-104-SP - SO 104 –...'!C2" display="/"/>
    <hyperlink ref="A55" location="'2015-34-108-SP - SO 108 –...'!C2" display="/"/>
    <hyperlink ref="A57" location="'2015-34-109-SP - SO 109 –...'!C2" display="/"/>
    <hyperlink ref="A59" location="'2015-34-VON-SP - VON - So...'!C2" display="/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48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1"/>
      <c r="B1" s="149"/>
      <c r="C1" s="149"/>
      <c r="D1" s="150" t="s">
        <v>1</v>
      </c>
      <c r="E1" s="149"/>
      <c r="F1" s="151" t="s">
        <v>113</v>
      </c>
      <c r="G1" s="151" t="s">
        <v>114</v>
      </c>
      <c r="H1" s="151"/>
      <c r="I1" s="152"/>
      <c r="J1" s="151" t="s">
        <v>115</v>
      </c>
      <c r="K1" s="150" t="s">
        <v>116</v>
      </c>
      <c r="L1" s="151" t="s">
        <v>117</v>
      </c>
      <c r="M1" s="151"/>
      <c r="N1" s="151"/>
      <c r="O1" s="151"/>
      <c r="P1" s="151"/>
      <c r="Q1" s="151"/>
      <c r="R1" s="151"/>
      <c r="S1" s="151"/>
      <c r="T1" s="151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ht="36.96" customHeight="1">
      <c r="L2"/>
      <c r="AT2" s="24" t="s">
        <v>93</v>
      </c>
      <c r="AZ2" s="153" t="s">
        <v>118</v>
      </c>
      <c r="BA2" s="153" t="s">
        <v>119</v>
      </c>
      <c r="BB2" s="153" t="s">
        <v>120</v>
      </c>
      <c r="BC2" s="153" t="s">
        <v>121</v>
      </c>
      <c r="BD2" s="153" t="s">
        <v>88</v>
      </c>
    </row>
    <row r="3" ht="6.96" customHeight="1">
      <c r="B3" s="25"/>
      <c r="C3" s="26"/>
      <c r="D3" s="26"/>
      <c r="E3" s="26"/>
      <c r="F3" s="26"/>
      <c r="G3" s="26"/>
      <c r="H3" s="26"/>
      <c r="I3" s="154"/>
      <c r="J3" s="26"/>
      <c r="K3" s="27"/>
      <c r="AT3" s="24" t="s">
        <v>88</v>
      </c>
      <c r="AZ3" s="153" t="s">
        <v>122</v>
      </c>
      <c r="BA3" s="153" t="s">
        <v>123</v>
      </c>
      <c r="BB3" s="153" t="s">
        <v>124</v>
      </c>
      <c r="BC3" s="153" t="s">
        <v>125</v>
      </c>
      <c r="BD3" s="153" t="s">
        <v>88</v>
      </c>
    </row>
    <row r="4" ht="36.96" customHeight="1">
      <c r="B4" s="28"/>
      <c r="C4" s="29"/>
      <c r="D4" s="30" t="s">
        <v>126</v>
      </c>
      <c r="E4" s="29"/>
      <c r="F4" s="29"/>
      <c r="G4" s="29"/>
      <c r="H4" s="29"/>
      <c r="I4" s="155"/>
      <c r="J4" s="29"/>
      <c r="K4" s="31"/>
      <c r="M4" s="32" t="s">
        <v>12</v>
      </c>
      <c r="AT4" s="24" t="s">
        <v>6</v>
      </c>
      <c r="AZ4" s="153" t="s">
        <v>127</v>
      </c>
      <c r="BA4" s="153" t="s">
        <v>123</v>
      </c>
      <c r="BB4" s="153" t="s">
        <v>124</v>
      </c>
      <c r="BC4" s="153" t="s">
        <v>85</v>
      </c>
      <c r="BD4" s="153" t="s">
        <v>88</v>
      </c>
    </row>
    <row r="5" ht="6.96" customHeight="1">
      <c r="B5" s="28"/>
      <c r="C5" s="29"/>
      <c r="D5" s="29"/>
      <c r="E5" s="29"/>
      <c r="F5" s="29"/>
      <c r="G5" s="29"/>
      <c r="H5" s="29"/>
      <c r="I5" s="155"/>
      <c r="J5" s="29"/>
      <c r="K5" s="31"/>
      <c r="AZ5" s="153" t="s">
        <v>128</v>
      </c>
      <c r="BA5" s="153" t="s">
        <v>129</v>
      </c>
      <c r="BB5" s="153" t="s">
        <v>130</v>
      </c>
      <c r="BC5" s="153" t="s">
        <v>131</v>
      </c>
      <c r="BD5" s="153" t="s">
        <v>88</v>
      </c>
    </row>
    <row r="6">
      <c r="B6" s="28"/>
      <c r="C6" s="29"/>
      <c r="D6" s="40" t="s">
        <v>18</v>
      </c>
      <c r="E6" s="29"/>
      <c r="F6" s="29"/>
      <c r="G6" s="29"/>
      <c r="H6" s="29"/>
      <c r="I6" s="155"/>
      <c r="J6" s="29"/>
      <c r="K6" s="31"/>
      <c r="AZ6" s="153" t="s">
        <v>132</v>
      </c>
      <c r="BA6" s="153" t="s">
        <v>133</v>
      </c>
      <c r="BB6" s="153" t="s">
        <v>120</v>
      </c>
      <c r="BC6" s="153" t="s">
        <v>134</v>
      </c>
      <c r="BD6" s="153" t="s">
        <v>88</v>
      </c>
    </row>
    <row r="7" ht="16.5" customHeight="1">
      <c r="B7" s="28"/>
      <c r="C7" s="29"/>
      <c r="D7" s="29"/>
      <c r="E7" s="156" t="str">
        <f>'Rekapitulace stavby'!K6</f>
        <v>Cyklostezka podél silnice II/606 v Pomezí nad Ohří - I. a III. etapa - část KSÚS</v>
      </c>
      <c r="F7" s="40"/>
      <c r="G7" s="40"/>
      <c r="H7" s="40"/>
      <c r="I7" s="155"/>
      <c r="J7" s="29"/>
      <c r="K7" s="31"/>
      <c r="AZ7" s="153" t="s">
        <v>135</v>
      </c>
      <c r="BA7" s="153" t="s">
        <v>136</v>
      </c>
      <c r="BB7" s="153" t="s">
        <v>137</v>
      </c>
      <c r="BC7" s="153" t="s">
        <v>138</v>
      </c>
      <c r="BD7" s="153" t="s">
        <v>88</v>
      </c>
    </row>
    <row r="8">
      <c r="B8" s="28"/>
      <c r="C8" s="29"/>
      <c r="D8" s="40" t="s">
        <v>139</v>
      </c>
      <c r="E8" s="29"/>
      <c r="F8" s="29"/>
      <c r="G8" s="29"/>
      <c r="H8" s="29"/>
      <c r="I8" s="155"/>
      <c r="J8" s="29"/>
      <c r="K8" s="31"/>
      <c r="AZ8" s="153" t="s">
        <v>140</v>
      </c>
      <c r="BA8" s="153" t="s">
        <v>141</v>
      </c>
      <c r="BB8" s="153" t="s">
        <v>137</v>
      </c>
      <c r="BC8" s="153" t="s">
        <v>142</v>
      </c>
      <c r="BD8" s="153" t="s">
        <v>88</v>
      </c>
    </row>
    <row r="9" s="1" customFormat="1" ht="16.5" customHeight="1">
      <c r="B9" s="46"/>
      <c r="C9" s="47"/>
      <c r="D9" s="47"/>
      <c r="E9" s="156" t="s">
        <v>143</v>
      </c>
      <c r="F9" s="47"/>
      <c r="G9" s="47"/>
      <c r="H9" s="47"/>
      <c r="I9" s="157"/>
      <c r="J9" s="47"/>
      <c r="K9" s="51"/>
      <c r="AZ9" s="153" t="s">
        <v>144</v>
      </c>
      <c r="BA9" s="153" t="s">
        <v>145</v>
      </c>
      <c r="BB9" s="153" t="s">
        <v>137</v>
      </c>
      <c r="BC9" s="153" t="s">
        <v>138</v>
      </c>
      <c r="BD9" s="153" t="s">
        <v>88</v>
      </c>
    </row>
    <row r="10" s="1" customFormat="1">
      <c r="B10" s="46"/>
      <c r="C10" s="47"/>
      <c r="D10" s="40" t="s">
        <v>146</v>
      </c>
      <c r="E10" s="47"/>
      <c r="F10" s="47"/>
      <c r="G10" s="47"/>
      <c r="H10" s="47"/>
      <c r="I10" s="157"/>
      <c r="J10" s="47"/>
      <c r="K10" s="51"/>
      <c r="AZ10" s="153" t="s">
        <v>147</v>
      </c>
      <c r="BA10" s="153" t="s">
        <v>148</v>
      </c>
      <c r="BB10" s="153" t="s">
        <v>137</v>
      </c>
      <c r="BC10" s="153" t="s">
        <v>149</v>
      </c>
      <c r="BD10" s="153" t="s">
        <v>88</v>
      </c>
    </row>
    <row r="11" s="1" customFormat="1" ht="36.96" customHeight="1">
      <c r="B11" s="46"/>
      <c r="C11" s="47"/>
      <c r="D11" s="47"/>
      <c r="E11" s="158" t="s">
        <v>150</v>
      </c>
      <c r="F11" s="47"/>
      <c r="G11" s="47"/>
      <c r="H11" s="47"/>
      <c r="I11" s="157"/>
      <c r="J11" s="47"/>
      <c r="K11" s="51"/>
      <c r="AZ11" s="153" t="s">
        <v>151</v>
      </c>
      <c r="BA11" s="153" t="s">
        <v>152</v>
      </c>
      <c r="BB11" s="153" t="s">
        <v>130</v>
      </c>
      <c r="BC11" s="153" t="s">
        <v>153</v>
      </c>
      <c r="BD11" s="153" t="s">
        <v>88</v>
      </c>
    </row>
    <row r="12" s="1" customFormat="1">
      <c r="B12" s="46"/>
      <c r="C12" s="47"/>
      <c r="D12" s="47"/>
      <c r="E12" s="47"/>
      <c r="F12" s="47"/>
      <c r="G12" s="47"/>
      <c r="H12" s="47"/>
      <c r="I12" s="157"/>
      <c r="J12" s="47"/>
      <c r="K12" s="51"/>
      <c r="AZ12" s="153" t="s">
        <v>154</v>
      </c>
      <c r="BA12" s="153" t="s">
        <v>155</v>
      </c>
      <c r="BB12" s="153" t="s">
        <v>120</v>
      </c>
      <c r="BC12" s="153" t="s">
        <v>156</v>
      </c>
      <c r="BD12" s="153" t="s">
        <v>88</v>
      </c>
    </row>
    <row r="13" s="1" customFormat="1" ht="14.4" customHeight="1">
      <c r="B13" s="46"/>
      <c r="C13" s="47"/>
      <c r="D13" s="40" t="s">
        <v>20</v>
      </c>
      <c r="E13" s="47"/>
      <c r="F13" s="35" t="s">
        <v>87</v>
      </c>
      <c r="G13" s="47"/>
      <c r="H13" s="47"/>
      <c r="I13" s="159" t="s">
        <v>22</v>
      </c>
      <c r="J13" s="35" t="s">
        <v>157</v>
      </c>
      <c r="K13" s="51"/>
      <c r="AZ13" s="153" t="s">
        <v>158</v>
      </c>
      <c r="BA13" s="153" t="s">
        <v>155</v>
      </c>
      <c r="BB13" s="153" t="s">
        <v>120</v>
      </c>
      <c r="BC13" s="153" t="s">
        <v>159</v>
      </c>
      <c r="BD13" s="153" t="s">
        <v>88</v>
      </c>
    </row>
    <row r="14" s="1" customFormat="1" ht="14.4" customHeight="1">
      <c r="B14" s="46"/>
      <c r="C14" s="47"/>
      <c r="D14" s="40" t="s">
        <v>24</v>
      </c>
      <c r="E14" s="47"/>
      <c r="F14" s="35" t="s">
        <v>25</v>
      </c>
      <c r="G14" s="47"/>
      <c r="H14" s="47"/>
      <c r="I14" s="159" t="s">
        <v>26</v>
      </c>
      <c r="J14" s="160" t="str">
        <f>'Rekapitulace stavby'!AN8</f>
        <v>13. 3. 2016</v>
      </c>
      <c r="K14" s="51"/>
      <c r="AZ14" s="153" t="s">
        <v>160</v>
      </c>
      <c r="BA14" s="153" t="s">
        <v>161</v>
      </c>
      <c r="BB14" s="153" t="s">
        <v>120</v>
      </c>
      <c r="BC14" s="153" t="s">
        <v>162</v>
      </c>
      <c r="BD14" s="153" t="s">
        <v>88</v>
      </c>
    </row>
    <row r="15" s="1" customFormat="1" ht="10.8" customHeight="1">
      <c r="B15" s="46"/>
      <c r="C15" s="47"/>
      <c r="D15" s="47"/>
      <c r="E15" s="47"/>
      <c r="F15" s="47"/>
      <c r="G15" s="47"/>
      <c r="H15" s="47"/>
      <c r="I15" s="157"/>
      <c r="J15" s="47"/>
      <c r="K15" s="51"/>
      <c r="AZ15" s="153" t="s">
        <v>163</v>
      </c>
      <c r="BA15" s="153" t="s">
        <v>164</v>
      </c>
      <c r="BB15" s="153" t="s">
        <v>124</v>
      </c>
      <c r="BC15" s="153" t="s">
        <v>165</v>
      </c>
      <c r="BD15" s="153" t="s">
        <v>88</v>
      </c>
    </row>
    <row r="16" s="1" customFormat="1" ht="14.4" customHeight="1">
      <c r="B16" s="46"/>
      <c r="C16" s="47"/>
      <c r="D16" s="40" t="s">
        <v>28</v>
      </c>
      <c r="E16" s="47"/>
      <c r="F16" s="47"/>
      <c r="G16" s="47"/>
      <c r="H16" s="47"/>
      <c r="I16" s="159" t="s">
        <v>29</v>
      </c>
      <c r="J16" s="35" t="s">
        <v>30</v>
      </c>
      <c r="K16" s="51"/>
      <c r="AZ16" s="153" t="s">
        <v>166</v>
      </c>
      <c r="BA16" s="153" t="s">
        <v>167</v>
      </c>
      <c r="BB16" s="153" t="s">
        <v>130</v>
      </c>
      <c r="BC16" s="153" t="s">
        <v>168</v>
      </c>
      <c r="BD16" s="153" t="s">
        <v>88</v>
      </c>
    </row>
    <row r="17" s="1" customFormat="1" ht="18" customHeight="1">
      <c r="B17" s="46"/>
      <c r="C17" s="47"/>
      <c r="D17" s="47"/>
      <c r="E17" s="35" t="s">
        <v>31</v>
      </c>
      <c r="F17" s="47"/>
      <c r="G17" s="47"/>
      <c r="H17" s="47"/>
      <c r="I17" s="159" t="s">
        <v>32</v>
      </c>
      <c r="J17" s="35" t="s">
        <v>33</v>
      </c>
      <c r="K17" s="51"/>
    </row>
    <row r="18" s="1" customFormat="1" ht="6.96" customHeight="1">
      <c r="B18" s="46"/>
      <c r="C18" s="47"/>
      <c r="D18" s="47"/>
      <c r="E18" s="47"/>
      <c r="F18" s="47"/>
      <c r="G18" s="47"/>
      <c r="H18" s="47"/>
      <c r="I18" s="157"/>
      <c r="J18" s="47"/>
      <c r="K18" s="51"/>
    </row>
    <row r="19" s="1" customFormat="1" ht="14.4" customHeight="1">
      <c r="B19" s="46"/>
      <c r="C19" s="47"/>
      <c r="D19" s="40" t="s">
        <v>34</v>
      </c>
      <c r="E19" s="47"/>
      <c r="F19" s="47"/>
      <c r="G19" s="47"/>
      <c r="H19" s="47"/>
      <c r="I19" s="159" t="s">
        <v>29</v>
      </c>
      <c r="J19" s="35" t="str">
        <f>IF('Rekapitulace stavby'!AN13="Vyplň údaj","",IF('Rekapitulace stavby'!AN13="","",'Rekapitulace stavby'!AN13))</f>
        <v/>
      </c>
      <c r="K19" s="51"/>
    </row>
    <row r="20" s="1" customFormat="1" ht="18" customHeight="1">
      <c r="B20" s="46"/>
      <c r="C20" s="47"/>
      <c r="D20" s="47"/>
      <c r="E20" s="35" t="str">
        <f>IF('Rekapitulace stavby'!E14="Vyplň údaj","",IF('Rekapitulace stavby'!E14="","",'Rekapitulace stavby'!E14))</f>
        <v/>
      </c>
      <c r="F20" s="47"/>
      <c r="G20" s="47"/>
      <c r="H20" s="47"/>
      <c r="I20" s="159" t="s">
        <v>32</v>
      </c>
      <c r="J20" s="35" t="str">
        <f>IF('Rekapitulace stavby'!AN14="Vyplň údaj","",IF('Rekapitulace stavby'!AN14="","",'Rekapitulace stavby'!AN14))</f>
        <v/>
      </c>
      <c r="K20" s="51"/>
    </row>
    <row r="21" s="1" customFormat="1" ht="6.96" customHeight="1">
      <c r="B21" s="46"/>
      <c r="C21" s="47"/>
      <c r="D21" s="47"/>
      <c r="E21" s="47"/>
      <c r="F21" s="47"/>
      <c r="G21" s="47"/>
      <c r="H21" s="47"/>
      <c r="I21" s="157"/>
      <c r="J21" s="47"/>
      <c r="K21" s="51"/>
    </row>
    <row r="22" s="1" customFormat="1" ht="14.4" customHeight="1">
      <c r="B22" s="46"/>
      <c r="C22" s="47"/>
      <c r="D22" s="40" t="s">
        <v>36</v>
      </c>
      <c r="E22" s="47"/>
      <c r="F22" s="47"/>
      <c r="G22" s="47"/>
      <c r="H22" s="47"/>
      <c r="I22" s="159" t="s">
        <v>29</v>
      </c>
      <c r="J22" s="35" t="s">
        <v>37</v>
      </c>
      <c r="K22" s="51"/>
    </row>
    <row r="23" s="1" customFormat="1" ht="18" customHeight="1">
      <c r="B23" s="46"/>
      <c r="C23" s="47"/>
      <c r="D23" s="47"/>
      <c r="E23" s="35" t="s">
        <v>38</v>
      </c>
      <c r="F23" s="47"/>
      <c r="G23" s="47"/>
      <c r="H23" s="47"/>
      <c r="I23" s="159" t="s">
        <v>32</v>
      </c>
      <c r="J23" s="35" t="s">
        <v>39</v>
      </c>
      <c r="K23" s="51"/>
    </row>
    <row r="24" s="1" customFormat="1" ht="6.96" customHeight="1">
      <c r="B24" s="46"/>
      <c r="C24" s="47"/>
      <c r="D24" s="47"/>
      <c r="E24" s="47"/>
      <c r="F24" s="47"/>
      <c r="G24" s="47"/>
      <c r="H24" s="47"/>
      <c r="I24" s="157"/>
      <c r="J24" s="47"/>
      <c r="K24" s="51"/>
    </row>
    <row r="25" s="1" customFormat="1" ht="14.4" customHeight="1">
      <c r="B25" s="46"/>
      <c r="C25" s="47"/>
      <c r="D25" s="40" t="s">
        <v>41</v>
      </c>
      <c r="E25" s="47"/>
      <c r="F25" s="47"/>
      <c r="G25" s="47"/>
      <c r="H25" s="47"/>
      <c r="I25" s="157"/>
      <c r="J25" s="47"/>
      <c r="K25" s="51"/>
    </row>
    <row r="26" s="7" customFormat="1" ht="28.5" customHeight="1">
      <c r="B26" s="161"/>
      <c r="C26" s="162"/>
      <c r="D26" s="162"/>
      <c r="E26" s="44" t="s">
        <v>169</v>
      </c>
      <c r="F26" s="44"/>
      <c r="G26" s="44"/>
      <c r="H26" s="44"/>
      <c r="I26" s="163"/>
      <c r="J26" s="162"/>
      <c r="K26" s="164"/>
    </row>
    <row r="27" s="1" customFormat="1" ht="6.96" customHeight="1">
      <c r="B27" s="46"/>
      <c r="C27" s="47"/>
      <c r="D27" s="47"/>
      <c r="E27" s="47"/>
      <c r="F27" s="47"/>
      <c r="G27" s="47"/>
      <c r="H27" s="47"/>
      <c r="I27" s="157"/>
      <c r="J27" s="47"/>
      <c r="K27" s="51"/>
    </row>
    <row r="28" s="1" customFormat="1" ht="6.96" customHeight="1">
      <c r="B28" s="46"/>
      <c r="C28" s="47"/>
      <c r="D28" s="106"/>
      <c r="E28" s="106"/>
      <c r="F28" s="106"/>
      <c r="G28" s="106"/>
      <c r="H28" s="106"/>
      <c r="I28" s="165"/>
      <c r="J28" s="106"/>
      <c r="K28" s="166"/>
    </row>
    <row r="29" s="1" customFormat="1" ht="25.44" customHeight="1">
      <c r="B29" s="46"/>
      <c r="C29" s="47"/>
      <c r="D29" s="167" t="s">
        <v>43</v>
      </c>
      <c r="E29" s="47"/>
      <c r="F29" s="47"/>
      <c r="G29" s="47"/>
      <c r="H29" s="47"/>
      <c r="I29" s="157"/>
      <c r="J29" s="168">
        <f>ROUND(J93,2)</f>
        <v>0</v>
      </c>
      <c r="K29" s="51"/>
    </row>
    <row r="30" s="1" customFormat="1" ht="6.96" customHeight="1">
      <c r="B30" s="46"/>
      <c r="C30" s="47"/>
      <c r="D30" s="106"/>
      <c r="E30" s="106"/>
      <c r="F30" s="106"/>
      <c r="G30" s="106"/>
      <c r="H30" s="106"/>
      <c r="I30" s="165"/>
      <c r="J30" s="106"/>
      <c r="K30" s="166"/>
    </row>
    <row r="31" s="1" customFormat="1" ht="14.4" customHeight="1">
      <c r="B31" s="46"/>
      <c r="C31" s="47"/>
      <c r="D31" s="47"/>
      <c r="E31" s="47"/>
      <c r="F31" s="52" t="s">
        <v>45</v>
      </c>
      <c r="G31" s="47"/>
      <c r="H31" s="47"/>
      <c r="I31" s="169" t="s">
        <v>44</v>
      </c>
      <c r="J31" s="52" t="s">
        <v>46</v>
      </c>
      <c r="K31" s="51"/>
    </row>
    <row r="32" s="1" customFormat="1" ht="14.4" customHeight="1">
      <c r="B32" s="46"/>
      <c r="C32" s="47"/>
      <c r="D32" s="55" t="s">
        <v>47</v>
      </c>
      <c r="E32" s="55" t="s">
        <v>48</v>
      </c>
      <c r="F32" s="170">
        <f>ROUND(SUM(BE93:BE350), 2)</f>
        <v>0</v>
      </c>
      <c r="G32" s="47"/>
      <c r="H32" s="47"/>
      <c r="I32" s="171">
        <v>0.20999999999999999</v>
      </c>
      <c r="J32" s="170">
        <f>ROUND(ROUND((SUM(BE93:BE350)), 2)*I32, 2)</f>
        <v>0</v>
      </c>
      <c r="K32" s="51"/>
    </row>
    <row r="33" s="1" customFormat="1" ht="14.4" customHeight="1">
      <c r="B33" s="46"/>
      <c r="C33" s="47"/>
      <c r="D33" s="47"/>
      <c r="E33" s="55" t="s">
        <v>49</v>
      </c>
      <c r="F33" s="170">
        <f>ROUND(SUM(BF93:BF350), 2)</f>
        <v>0</v>
      </c>
      <c r="G33" s="47"/>
      <c r="H33" s="47"/>
      <c r="I33" s="171">
        <v>0.14999999999999999</v>
      </c>
      <c r="J33" s="170">
        <f>ROUND(ROUND((SUM(BF93:BF350)), 2)*I33, 2)</f>
        <v>0</v>
      </c>
      <c r="K33" s="51"/>
    </row>
    <row r="34" hidden="1" s="1" customFormat="1" ht="14.4" customHeight="1">
      <c r="B34" s="46"/>
      <c r="C34" s="47"/>
      <c r="D34" s="47"/>
      <c r="E34" s="55" t="s">
        <v>50</v>
      </c>
      <c r="F34" s="170">
        <f>ROUND(SUM(BG93:BG350), 2)</f>
        <v>0</v>
      </c>
      <c r="G34" s="47"/>
      <c r="H34" s="47"/>
      <c r="I34" s="171">
        <v>0.20999999999999999</v>
      </c>
      <c r="J34" s="170">
        <v>0</v>
      </c>
      <c r="K34" s="51"/>
    </row>
    <row r="35" hidden="1" s="1" customFormat="1" ht="14.4" customHeight="1">
      <c r="B35" s="46"/>
      <c r="C35" s="47"/>
      <c r="D35" s="47"/>
      <c r="E35" s="55" t="s">
        <v>51</v>
      </c>
      <c r="F35" s="170">
        <f>ROUND(SUM(BH93:BH350), 2)</f>
        <v>0</v>
      </c>
      <c r="G35" s="47"/>
      <c r="H35" s="47"/>
      <c r="I35" s="171">
        <v>0.14999999999999999</v>
      </c>
      <c r="J35" s="170">
        <v>0</v>
      </c>
      <c r="K35" s="51"/>
    </row>
    <row r="36" hidden="1" s="1" customFormat="1" ht="14.4" customHeight="1">
      <c r="B36" s="46"/>
      <c r="C36" s="47"/>
      <c r="D36" s="47"/>
      <c r="E36" s="55" t="s">
        <v>52</v>
      </c>
      <c r="F36" s="170">
        <f>ROUND(SUM(BI93:BI350), 2)</f>
        <v>0</v>
      </c>
      <c r="G36" s="47"/>
      <c r="H36" s="47"/>
      <c r="I36" s="171">
        <v>0</v>
      </c>
      <c r="J36" s="170">
        <v>0</v>
      </c>
      <c r="K36" s="51"/>
    </row>
    <row r="37" s="1" customFormat="1" ht="6.96" customHeight="1">
      <c r="B37" s="46"/>
      <c r="C37" s="47"/>
      <c r="D37" s="47"/>
      <c r="E37" s="47"/>
      <c r="F37" s="47"/>
      <c r="G37" s="47"/>
      <c r="H37" s="47"/>
      <c r="I37" s="157"/>
      <c r="J37" s="47"/>
      <c r="K37" s="51"/>
    </row>
    <row r="38" s="1" customFormat="1" ht="25.44" customHeight="1">
      <c r="B38" s="46"/>
      <c r="C38" s="172"/>
      <c r="D38" s="173" t="s">
        <v>53</v>
      </c>
      <c r="E38" s="98"/>
      <c r="F38" s="98"/>
      <c r="G38" s="174" t="s">
        <v>54</v>
      </c>
      <c r="H38" s="175" t="s">
        <v>55</v>
      </c>
      <c r="I38" s="176"/>
      <c r="J38" s="177">
        <f>SUM(J29:J36)</f>
        <v>0</v>
      </c>
      <c r="K38" s="178"/>
    </row>
    <row r="39" s="1" customFormat="1" ht="14.4" customHeight="1">
      <c r="B39" s="67"/>
      <c r="C39" s="68"/>
      <c r="D39" s="68"/>
      <c r="E39" s="68"/>
      <c r="F39" s="68"/>
      <c r="G39" s="68"/>
      <c r="H39" s="68"/>
      <c r="I39" s="179"/>
      <c r="J39" s="68"/>
      <c r="K39" s="69"/>
    </row>
    <row r="43" s="1" customFormat="1" ht="6.96" customHeight="1">
      <c r="B43" s="180"/>
      <c r="C43" s="181"/>
      <c r="D43" s="181"/>
      <c r="E43" s="181"/>
      <c r="F43" s="181"/>
      <c r="G43" s="181"/>
      <c r="H43" s="181"/>
      <c r="I43" s="182"/>
      <c r="J43" s="181"/>
      <c r="K43" s="183"/>
    </row>
    <row r="44" s="1" customFormat="1" ht="36.96" customHeight="1">
      <c r="B44" s="46"/>
      <c r="C44" s="30" t="s">
        <v>170</v>
      </c>
      <c r="D44" s="47"/>
      <c r="E44" s="47"/>
      <c r="F44" s="47"/>
      <c r="G44" s="47"/>
      <c r="H44" s="47"/>
      <c r="I44" s="157"/>
      <c r="J44" s="47"/>
      <c r="K44" s="51"/>
    </row>
    <row r="45" s="1" customFormat="1" ht="6.96" customHeight="1">
      <c r="B45" s="46"/>
      <c r="C45" s="47"/>
      <c r="D45" s="47"/>
      <c r="E45" s="47"/>
      <c r="F45" s="47"/>
      <c r="G45" s="47"/>
      <c r="H45" s="47"/>
      <c r="I45" s="157"/>
      <c r="J45" s="47"/>
      <c r="K45" s="51"/>
    </row>
    <row r="46" s="1" customFormat="1" ht="14.4" customHeight="1">
      <c r="B46" s="46"/>
      <c r="C46" s="40" t="s">
        <v>18</v>
      </c>
      <c r="D46" s="47"/>
      <c r="E46" s="47"/>
      <c r="F46" s="47"/>
      <c r="G46" s="47"/>
      <c r="H46" s="47"/>
      <c r="I46" s="157"/>
      <c r="J46" s="47"/>
      <c r="K46" s="51"/>
    </row>
    <row r="47" s="1" customFormat="1" ht="16.5" customHeight="1">
      <c r="B47" s="46"/>
      <c r="C47" s="47"/>
      <c r="D47" s="47"/>
      <c r="E47" s="156" t="str">
        <f>E7</f>
        <v>Cyklostezka podél silnice II/606 v Pomezí nad Ohří - I. a III. etapa - část KSÚS</v>
      </c>
      <c r="F47" s="40"/>
      <c r="G47" s="40"/>
      <c r="H47" s="40"/>
      <c r="I47" s="157"/>
      <c r="J47" s="47"/>
      <c r="K47" s="51"/>
    </row>
    <row r="48">
      <c r="B48" s="28"/>
      <c r="C48" s="40" t="s">
        <v>139</v>
      </c>
      <c r="D48" s="29"/>
      <c r="E48" s="29"/>
      <c r="F48" s="29"/>
      <c r="G48" s="29"/>
      <c r="H48" s="29"/>
      <c r="I48" s="155"/>
      <c r="J48" s="29"/>
      <c r="K48" s="31"/>
    </row>
    <row r="49" s="1" customFormat="1" ht="16.5" customHeight="1">
      <c r="B49" s="46"/>
      <c r="C49" s="47"/>
      <c r="D49" s="47"/>
      <c r="E49" s="156" t="s">
        <v>143</v>
      </c>
      <c r="F49" s="47"/>
      <c r="G49" s="47"/>
      <c r="H49" s="47"/>
      <c r="I49" s="157"/>
      <c r="J49" s="47"/>
      <c r="K49" s="51"/>
    </row>
    <row r="50" s="1" customFormat="1" ht="14.4" customHeight="1">
      <c r="B50" s="46"/>
      <c r="C50" s="40" t="s">
        <v>146</v>
      </c>
      <c r="D50" s="47"/>
      <c r="E50" s="47"/>
      <c r="F50" s="47"/>
      <c r="G50" s="47"/>
      <c r="H50" s="47"/>
      <c r="I50" s="157"/>
      <c r="J50" s="47"/>
      <c r="K50" s="51"/>
    </row>
    <row r="51" s="1" customFormat="1" ht="17.25" customHeight="1">
      <c r="B51" s="46"/>
      <c r="C51" s="47"/>
      <c r="D51" s="47"/>
      <c r="E51" s="158" t="str">
        <f>E11</f>
        <v>2015-34-104-SP - SO 104 – Soupis prací - Silnice II/606 – úprava šířkového uspořádání</v>
      </c>
      <c r="F51" s="47"/>
      <c r="G51" s="47"/>
      <c r="H51" s="47"/>
      <c r="I51" s="157"/>
      <c r="J51" s="47"/>
      <c r="K51" s="51"/>
    </row>
    <row r="52" s="1" customFormat="1" ht="6.96" customHeight="1">
      <c r="B52" s="46"/>
      <c r="C52" s="47"/>
      <c r="D52" s="47"/>
      <c r="E52" s="47"/>
      <c r="F52" s="47"/>
      <c r="G52" s="47"/>
      <c r="H52" s="47"/>
      <c r="I52" s="157"/>
      <c r="J52" s="47"/>
      <c r="K52" s="51"/>
    </row>
    <row r="53" s="1" customFormat="1" ht="18" customHeight="1">
      <c r="B53" s="46"/>
      <c r="C53" s="40" t="s">
        <v>24</v>
      </c>
      <c r="D53" s="47"/>
      <c r="E53" s="47"/>
      <c r="F53" s="35" t="str">
        <f>F14</f>
        <v>Pomezí nad Ohří</v>
      </c>
      <c r="G53" s="47"/>
      <c r="H53" s="47"/>
      <c r="I53" s="159" t="s">
        <v>26</v>
      </c>
      <c r="J53" s="160" t="str">
        <f>IF(J14="","",J14)</f>
        <v>13. 3. 2016</v>
      </c>
      <c r="K53" s="51"/>
    </row>
    <row r="54" s="1" customFormat="1" ht="6.96" customHeight="1">
      <c r="B54" s="46"/>
      <c r="C54" s="47"/>
      <c r="D54" s="47"/>
      <c r="E54" s="47"/>
      <c r="F54" s="47"/>
      <c r="G54" s="47"/>
      <c r="H54" s="47"/>
      <c r="I54" s="157"/>
      <c r="J54" s="47"/>
      <c r="K54" s="51"/>
    </row>
    <row r="55" s="1" customFormat="1">
      <c r="B55" s="46"/>
      <c r="C55" s="40" t="s">
        <v>28</v>
      </c>
      <c r="D55" s="47"/>
      <c r="E55" s="47"/>
      <c r="F55" s="35" t="str">
        <f>E17</f>
        <v>KSÚS KK p.o.</v>
      </c>
      <c r="G55" s="47"/>
      <c r="H55" s="47"/>
      <c r="I55" s="159" t="s">
        <v>36</v>
      </c>
      <c r="J55" s="44" t="str">
        <f>E23</f>
        <v>Ing. Martin Haueisen</v>
      </c>
      <c r="K55" s="51"/>
    </row>
    <row r="56" s="1" customFormat="1" ht="14.4" customHeight="1">
      <c r="B56" s="46"/>
      <c r="C56" s="40" t="s">
        <v>34</v>
      </c>
      <c r="D56" s="47"/>
      <c r="E56" s="47"/>
      <c r="F56" s="35" t="str">
        <f>IF(E20="","",E20)</f>
        <v/>
      </c>
      <c r="G56" s="47"/>
      <c r="H56" s="47"/>
      <c r="I56" s="157"/>
      <c r="J56" s="184"/>
      <c r="K56" s="51"/>
    </row>
    <row r="57" s="1" customFormat="1" ht="10.32" customHeight="1">
      <c r="B57" s="46"/>
      <c r="C57" s="47"/>
      <c r="D57" s="47"/>
      <c r="E57" s="47"/>
      <c r="F57" s="47"/>
      <c r="G57" s="47"/>
      <c r="H57" s="47"/>
      <c r="I57" s="157"/>
      <c r="J57" s="47"/>
      <c r="K57" s="51"/>
    </row>
    <row r="58" s="1" customFormat="1" ht="29.28" customHeight="1">
      <c r="B58" s="46"/>
      <c r="C58" s="185" t="s">
        <v>171</v>
      </c>
      <c r="D58" s="172"/>
      <c r="E58" s="172"/>
      <c r="F58" s="172"/>
      <c r="G58" s="172"/>
      <c r="H58" s="172"/>
      <c r="I58" s="186"/>
      <c r="J58" s="187" t="s">
        <v>172</v>
      </c>
      <c r="K58" s="188"/>
    </row>
    <row r="59" s="1" customFormat="1" ht="10.32" customHeight="1">
      <c r="B59" s="46"/>
      <c r="C59" s="47"/>
      <c r="D59" s="47"/>
      <c r="E59" s="47"/>
      <c r="F59" s="47"/>
      <c r="G59" s="47"/>
      <c r="H59" s="47"/>
      <c r="I59" s="157"/>
      <c r="J59" s="47"/>
      <c r="K59" s="51"/>
    </row>
    <row r="60" s="1" customFormat="1" ht="29.28" customHeight="1">
      <c r="B60" s="46"/>
      <c r="C60" s="189" t="s">
        <v>173</v>
      </c>
      <c r="D60" s="47"/>
      <c r="E60" s="47"/>
      <c r="F60" s="47"/>
      <c r="G60" s="47"/>
      <c r="H60" s="47"/>
      <c r="I60" s="157"/>
      <c r="J60" s="168">
        <f>J93</f>
        <v>0</v>
      </c>
      <c r="K60" s="51"/>
      <c r="AU60" s="24" t="s">
        <v>174</v>
      </c>
    </row>
    <row r="61" s="8" customFormat="1" ht="24.96" customHeight="1">
      <c r="B61" s="190"/>
      <c r="C61" s="191"/>
      <c r="D61" s="192" t="s">
        <v>175</v>
      </c>
      <c r="E61" s="193"/>
      <c r="F61" s="193"/>
      <c r="G61" s="193"/>
      <c r="H61" s="193"/>
      <c r="I61" s="194"/>
      <c r="J61" s="195">
        <f>J94</f>
        <v>0</v>
      </c>
      <c r="K61" s="196"/>
    </row>
    <row r="62" s="9" customFormat="1" ht="19.92" customHeight="1">
      <c r="B62" s="197"/>
      <c r="C62" s="198"/>
      <c r="D62" s="199" t="s">
        <v>176</v>
      </c>
      <c r="E62" s="200"/>
      <c r="F62" s="200"/>
      <c r="G62" s="200"/>
      <c r="H62" s="200"/>
      <c r="I62" s="201"/>
      <c r="J62" s="202">
        <f>J95</f>
        <v>0</v>
      </c>
      <c r="K62" s="203"/>
    </row>
    <row r="63" s="9" customFormat="1" ht="14.88" customHeight="1">
      <c r="B63" s="197"/>
      <c r="C63" s="198"/>
      <c r="D63" s="199" t="s">
        <v>177</v>
      </c>
      <c r="E63" s="200"/>
      <c r="F63" s="200"/>
      <c r="G63" s="200"/>
      <c r="H63" s="200"/>
      <c r="I63" s="201"/>
      <c r="J63" s="202">
        <f>J122</f>
        <v>0</v>
      </c>
      <c r="K63" s="203"/>
    </row>
    <row r="64" s="9" customFormat="1" ht="14.88" customHeight="1">
      <c r="B64" s="197"/>
      <c r="C64" s="198"/>
      <c r="D64" s="199" t="s">
        <v>178</v>
      </c>
      <c r="E64" s="200"/>
      <c r="F64" s="200"/>
      <c r="G64" s="200"/>
      <c r="H64" s="200"/>
      <c r="I64" s="201"/>
      <c r="J64" s="202">
        <f>J144</f>
        <v>0</v>
      </c>
      <c r="K64" s="203"/>
    </row>
    <row r="65" s="9" customFormat="1" ht="14.88" customHeight="1">
      <c r="B65" s="197"/>
      <c r="C65" s="198"/>
      <c r="D65" s="199" t="s">
        <v>179</v>
      </c>
      <c r="E65" s="200"/>
      <c r="F65" s="200"/>
      <c r="G65" s="200"/>
      <c r="H65" s="200"/>
      <c r="I65" s="201"/>
      <c r="J65" s="202">
        <f>J162</f>
        <v>0</v>
      </c>
      <c r="K65" s="203"/>
    </row>
    <row r="66" s="9" customFormat="1" ht="19.92" customHeight="1">
      <c r="B66" s="197"/>
      <c r="C66" s="198"/>
      <c r="D66" s="199" t="s">
        <v>180</v>
      </c>
      <c r="E66" s="200"/>
      <c r="F66" s="200"/>
      <c r="G66" s="200"/>
      <c r="H66" s="200"/>
      <c r="I66" s="201"/>
      <c r="J66" s="202">
        <f>J203</f>
        <v>0</v>
      </c>
      <c r="K66" s="203"/>
    </row>
    <row r="67" s="9" customFormat="1" ht="19.92" customHeight="1">
      <c r="B67" s="197"/>
      <c r="C67" s="198"/>
      <c r="D67" s="199" t="s">
        <v>181</v>
      </c>
      <c r="E67" s="200"/>
      <c r="F67" s="200"/>
      <c r="G67" s="200"/>
      <c r="H67" s="200"/>
      <c r="I67" s="201"/>
      <c r="J67" s="202">
        <f>J222</f>
        <v>0</v>
      </c>
      <c r="K67" s="203"/>
    </row>
    <row r="68" s="9" customFormat="1" ht="19.92" customHeight="1">
      <c r="B68" s="197"/>
      <c r="C68" s="198"/>
      <c r="D68" s="199" t="s">
        <v>182</v>
      </c>
      <c r="E68" s="200"/>
      <c r="F68" s="200"/>
      <c r="G68" s="200"/>
      <c r="H68" s="200"/>
      <c r="I68" s="201"/>
      <c r="J68" s="202">
        <f>J247</f>
        <v>0</v>
      </c>
      <c r="K68" s="203"/>
    </row>
    <row r="69" s="9" customFormat="1" ht="19.92" customHeight="1">
      <c r="B69" s="197"/>
      <c r="C69" s="198"/>
      <c r="D69" s="199" t="s">
        <v>183</v>
      </c>
      <c r="E69" s="200"/>
      <c r="F69" s="200"/>
      <c r="G69" s="200"/>
      <c r="H69" s="200"/>
      <c r="I69" s="201"/>
      <c r="J69" s="202">
        <f>J310</f>
        <v>0</v>
      </c>
      <c r="K69" s="203"/>
    </row>
    <row r="70" s="9" customFormat="1" ht="19.92" customHeight="1">
      <c r="B70" s="197"/>
      <c r="C70" s="198"/>
      <c r="D70" s="199" t="s">
        <v>184</v>
      </c>
      <c r="E70" s="200"/>
      <c r="F70" s="200"/>
      <c r="G70" s="200"/>
      <c r="H70" s="200"/>
      <c r="I70" s="201"/>
      <c r="J70" s="202">
        <f>J318</f>
        <v>0</v>
      </c>
      <c r="K70" s="203"/>
    </row>
    <row r="71" s="9" customFormat="1" ht="19.92" customHeight="1">
      <c r="B71" s="197"/>
      <c r="C71" s="198"/>
      <c r="D71" s="199" t="s">
        <v>185</v>
      </c>
      <c r="E71" s="200"/>
      <c r="F71" s="200"/>
      <c r="G71" s="200"/>
      <c r="H71" s="200"/>
      <c r="I71" s="201"/>
      <c r="J71" s="202">
        <f>J320</f>
        <v>0</v>
      </c>
      <c r="K71" s="203"/>
    </row>
    <row r="72" s="1" customFormat="1" ht="21.84" customHeight="1">
      <c r="B72" s="46"/>
      <c r="C72" s="47"/>
      <c r="D72" s="47"/>
      <c r="E72" s="47"/>
      <c r="F72" s="47"/>
      <c r="G72" s="47"/>
      <c r="H72" s="47"/>
      <c r="I72" s="157"/>
      <c r="J72" s="47"/>
      <c r="K72" s="51"/>
    </row>
    <row r="73" s="1" customFormat="1" ht="6.96" customHeight="1">
      <c r="B73" s="67"/>
      <c r="C73" s="68"/>
      <c r="D73" s="68"/>
      <c r="E73" s="68"/>
      <c r="F73" s="68"/>
      <c r="G73" s="68"/>
      <c r="H73" s="68"/>
      <c r="I73" s="179"/>
      <c r="J73" s="68"/>
      <c r="K73" s="69"/>
    </row>
    <row r="77" s="1" customFormat="1" ht="6.96" customHeight="1">
      <c r="B77" s="70"/>
      <c r="C77" s="71"/>
      <c r="D77" s="71"/>
      <c r="E77" s="71"/>
      <c r="F77" s="71"/>
      <c r="G77" s="71"/>
      <c r="H77" s="71"/>
      <c r="I77" s="182"/>
      <c r="J77" s="71"/>
      <c r="K77" s="71"/>
      <c r="L77" s="72"/>
    </row>
    <row r="78" s="1" customFormat="1" ht="36.96" customHeight="1">
      <c r="B78" s="46"/>
      <c r="C78" s="73" t="s">
        <v>186</v>
      </c>
      <c r="D78" s="74"/>
      <c r="E78" s="74"/>
      <c r="F78" s="74"/>
      <c r="G78" s="74"/>
      <c r="H78" s="74"/>
      <c r="I78" s="204"/>
      <c r="J78" s="74"/>
      <c r="K78" s="74"/>
      <c r="L78" s="72"/>
    </row>
    <row r="79" s="1" customFormat="1" ht="6.96" customHeight="1">
      <c r="B79" s="46"/>
      <c r="C79" s="74"/>
      <c r="D79" s="74"/>
      <c r="E79" s="74"/>
      <c r="F79" s="74"/>
      <c r="G79" s="74"/>
      <c r="H79" s="74"/>
      <c r="I79" s="204"/>
      <c r="J79" s="74"/>
      <c r="K79" s="74"/>
      <c r="L79" s="72"/>
    </row>
    <row r="80" s="1" customFormat="1" ht="14.4" customHeight="1">
      <c r="B80" s="46"/>
      <c r="C80" s="76" t="s">
        <v>18</v>
      </c>
      <c r="D80" s="74"/>
      <c r="E80" s="74"/>
      <c r="F80" s="74"/>
      <c r="G80" s="74"/>
      <c r="H80" s="74"/>
      <c r="I80" s="204"/>
      <c r="J80" s="74"/>
      <c r="K80" s="74"/>
      <c r="L80" s="72"/>
    </row>
    <row r="81" s="1" customFormat="1" ht="16.5" customHeight="1">
      <c r="B81" s="46"/>
      <c r="C81" s="74"/>
      <c r="D81" s="74"/>
      <c r="E81" s="205" t="str">
        <f>E7</f>
        <v>Cyklostezka podél silnice II/606 v Pomezí nad Ohří - I. a III. etapa - část KSÚS</v>
      </c>
      <c r="F81" s="76"/>
      <c r="G81" s="76"/>
      <c r="H81" s="76"/>
      <c r="I81" s="204"/>
      <c r="J81" s="74"/>
      <c r="K81" s="74"/>
      <c r="L81" s="72"/>
    </row>
    <row r="82">
      <c r="B82" s="28"/>
      <c r="C82" s="76" t="s">
        <v>139</v>
      </c>
      <c r="D82" s="206"/>
      <c r="E82" s="206"/>
      <c r="F82" s="206"/>
      <c r="G82" s="206"/>
      <c r="H82" s="206"/>
      <c r="I82" s="148"/>
      <c r="J82" s="206"/>
      <c r="K82" s="206"/>
      <c r="L82" s="207"/>
    </row>
    <row r="83" s="1" customFormat="1" ht="16.5" customHeight="1">
      <c r="B83" s="46"/>
      <c r="C83" s="74"/>
      <c r="D83" s="74"/>
      <c r="E83" s="205" t="s">
        <v>143</v>
      </c>
      <c r="F83" s="74"/>
      <c r="G83" s="74"/>
      <c r="H83" s="74"/>
      <c r="I83" s="204"/>
      <c r="J83" s="74"/>
      <c r="K83" s="74"/>
      <c r="L83" s="72"/>
    </row>
    <row r="84" s="1" customFormat="1" ht="14.4" customHeight="1">
      <c r="B84" s="46"/>
      <c r="C84" s="76" t="s">
        <v>146</v>
      </c>
      <c r="D84" s="74"/>
      <c r="E84" s="74"/>
      <c r="F84" s="74"/>
      <c r="G84" s="74"/>
      <c r="H84" s="74"/>
      <c r="I84" s="204"/>
      <c r="J84" s="74"/>
      <c r="K84" s="74"/>
      <c r="L84" s="72"/>
    </row>
    <row r="85" s="1" customFormat="1" ht="17.25" customHeight="1">
      <c r="B85" s="46"/>
      <c r="C85" s="74"/>
      <c r="D85" s="74"/>
      <c r="E85" s="82" t="str">
        <f>E11</f>
        <v>2015-34-104-SP - SO 104 – Soupis prací - Silnice II/606 – úprava šířkového uspořádání</v>
      </c>
      <c r="F85" s="74"/>
      <c r="G85" s="74"/>
      <c r="H85" s="74"/>
      <c r="I85" s="204"/>
      <c r="J85" s="74"/>
      <c r="K85" s="74"/>
      <c r="L85" s="72"/>
    </row>
    <row r="86" s="1" customFormat="1" ht="6.96" customHeight="1">
      <c r="B86" s="46"/>
      <c r="C86" s="74"/>
      <c r="D86" s="74"/>
      <c r="E86" s="74"/>
      <c r="F86" s="74"/>
      <c r="G86" s="74"/>
      <c r="H86" s="74"/>
      <c r="I86" s="204"/>
      <c r="J86" s="74"/>
      <c r="K86" s="74"/>
      <c r="L86" s="72"/>
    </row>
    <row r="87" s="1" customFormat="1" ht="18" customHeight="1">
      <c r="B87" s="46"/>
      <c r="C87" s="76" t="s">
        <v>24</v>
      </c>
      <c r="D87" s="74"/>
      <c r="E87" s="74"/>
      <c r="F87" s="208" t="str">
        <f>F14</f>
        <v>Pomezí nad Ohří</v>
      </c>
      <c r="G87" s="74"/>
      <c r="H87" s="74"/>
      <c r="I87" s="209" t="s">
        <v>26</v>
      </c>
      <c r="J87" s="85" t="str">
        <f>IF(J14="","",J14)</f>
        <v>13. 3. 2016</v>
      </c>
      <c r="K87" s="74"/>
      <c r="L87" s="72"/>
    </row>
    <row r="88" s="1" customFormat="1" ht="6.96" customHeight="1">
      <c r="B88" s="46"/>
      <c r="C88" s="74"/>
      <c r="D88" s="74"/>
      <c r="E88" s="74"/>
      <c r="F88" s="74"/>
      <c r="G88" s="74"/>
      <c r="H88" s="74"/>
      <c r="I88" s="204"/>
      <c r="J88" s="74"/>
      <c r="K88" s="74"/>
      <c r="L88" s="72"/>
    </row>
    <row r="89" s="1" customFormat="1">
      <c r="B89" s="46"/>
      <c r="C89" s="76" t="s">
        <v>28</v>
      </c>
      <c r="D89" s="74"/>
      <c r="E89" s="74"/>
      <c r="F89" s="208" t="str">
        <f>E17</f>
        <v>KSÚS KK p.o.</v>
      </c>
      <c r="G89" s="74"/>
      <c r="H89" s="74"/>
      <c r="I89" s="209" t="s">
        <v>36</v>
      </c>
      <c r="J89" s="208" t="str">
        <f>E23</f>
        <v>Ing. Martin Haueisen</v>
      </c>
      <c r="K89" s="74"/>
      <c r="L89" s="72"/>
    </row>
    <row r="90" s="1" customFormat="1" ht="14.4" customHeight="1">
      <c r="B90" s="46"/>
      <c r="C90" s="76" t="s">
        <v>34</v>
      </c>
      <c r="D90" s="74"/>
      <c r="E90" s="74"/>
      <c r="F90" s="208" t="str">
        <f>IF(E20="","",E20)</f>
        <v/>
      </c>
      <c r="G90" s="74"/>
      <c r="H90" s="74"/>
      <c r="I90" s="204"/>
      <c r="J90" s="74"/>
      <c r="K90" s="74"/>
      <c r="L90" s="72"/>
    </row>
    <row r="91" s="1" customFormat="1" ht="10.32" customHeight="1">
      <c r="B91" s="46"/>
      <c r="C91" s="74"/>
      <c r="D91" s="74"/>
      <c r="E91" s="74"/>
      <c r="F91" s="74"/>
      <c r="G91" s="74"/>
      <c r="H91" s="74"/>
      <c r="I91" s="204"/>
      <c r="J91" s="74"/>
      <c r="K91" s="74"/>
      <c r="L91" s="72"/>
    </row>
    <row r="92" s="10" customFormat="1" ht="29.28" customHeight="1">
      <c r="B92" s="210"/>
      <c r="C92" s="211" t="s">
        <v>187</v>
      </c>
      <c r="D92" s="212" t="s">
        <v>62</v>
      </c>
      <c r="E92" s="212" t="s">
        <v>58</v>
      </c>
      <c r="F92" s="212" t="s">
        <v>188</v>
      </c>
      <c r="G92" s="212" t="s">
        <v>189</v>
      </c>
      <c r="H92" s="212" t="s">
        <v>190</v>
      </c>
      <c r="I92" s="213" t="s">
        <v>191</v>
      </c>
      <c r="J92" s="212" t="s">
        <v>172</v>
      </c>
      <c r="K92" s="214" t="s">
        <v>192</v>
      </c>
      <c r="L92" s="215"/>
      <c r="M92" s="102" t="s">
        <v>193</v>
      </c>
      <c r="N92" s="103" t="s">
        <v>47</v>
      </c>
      <c r="O92" s="103" t="s">
        <v>194</v>
      </c>
      <c r="P92" s="103" t="s">
        <v>195</v>
      </c>
      <c r="Q92" s="103" t="s">
        <v>196</v>
      </c>
      <c r="R92" s="103" t="s">
        <v>197</v>
      </c>
      <c r="S92" s="103" t="s">
        <v>198</v>
      </c>
      <c r="T92" s="104" t="s">
        <v>199</v>
      </c>
    </row>
    <row r="93" s="1" customFormat="1" ht="29.28" customHeight="1">
      <c r="B93" s="46"/>
      <c r="C93" s="108" t="s">
        <v>173</v>
      </c>
      <c r="D93" s="74"/>
      <c r="E93" s="74"/>
      <c r="F93" s="74"/>
      <c r="G93" s="74"/>
      <c r="H93" s="74"/>
      <c r="I93" s="204"/>
      <c r="J93" s="216">
        <f>BK93</f>
        <v>0</v>
      </c>
      <c r="K93" s="74"/>
      <c r="L93" s="72"/>
      <c r="M93" s="105"/>
      <c r="N93" s="106"/>
      <c r="O93" s="106"/>
      <c r="P93" s="217">
        <f>P94</f>
        <v>0</v>
      </c>
      <c r="Q93" s="106"/>
      <c r="R93" s="217">
        <f>R94</f>
        <v>387.87338275000002</v>
      </c>
      <c r="S93" s="106"/>
      <c r="T93" s="218">
        <f>T94</f>
        <v>96.379999999999995</v>
      </c>
      <c r="AT93" s="24" t="s">
        <v>77</v>
      </c>
      <c r="AU93" s="24" t="s">
        <v>174</v>
      </c>
      <c r="BK93" s="219">
        <f>BK94</f>
        <v>0</v>
      </c>
    </row>
    <row r="94" s="11" customFormat="1" ht="37.44" customHeight="1">
      <c r="B94" s="220"/>
      <c r="C94" s="221"/>
      <c r="D94" s="222" t="s">
        <v>77</v>
      </c>
      <c r="E94" s="223" t="s">
        <v>200</v>
      </c>
      <c r="F94" s="223" t="s">
        <v>201</v>
      </c>
      <c r="G94" s="221"/>
      <c r="H94" s="221"/>
      <c r="I94" s="224"/>
      <c r="J94" s="225">
        <f>BK94</f>
        <v>0</v>
      </c>
      <c r="K94" s="221"/>
      <c r="L94" s="226"/>
      <c r="M94" s="227"/>
      <c r="N94" s="228"/>
      <c r="O94" s="228"/>
      <c r="P94" s="229">
        <f>P95+P203+P222+P247+P310+P318+P320</f>
        <v>0</v>
      </c>
      <c r="Q94" s="228"/>
      <c r="R94" s="229">
        <f>R95+R203+R222+R247+R310+R318+R320</f>
        <v>387.87338275000002</v>
      </c>
      <c r="S94" s="228"/>
      <c r="T94" s="230">
        <f>T95+T203+T222+T247+T310+T318+T320</f>
        <v>96.379999999999995</v>
      </c>
      <c r="AR94" s="231" t="s">
        <v>85</v>
      </c>
      <c r="AT94" s="232" t="s">
        <v>77</v>
      </c>
      <c r="AU94" s="232" t="s">
        <v>78</v>
      </c>
      <c r="AY94" s="231" t="s">
        <v>202</v>
      </c>
      <c r="BK94" s="233">
        <f>BK95+BK203+BK222+BK247+BK310+BK318+BK320</f>
        <v>0</v>
      </c>
    </row>
    <row r="95" s="11" customFormat="1" ht="19.92" customHeight="1">
      <c r="B95" s="220"/>
      <c r="C95" s="221"/>
      <c r="D95" s="222" t="s">
        <v>77</v>
      </c>
      <c r="E95" s="234" t="s">
        <v>85</v>
      </c>
      <c r="F95" s="234" t="s">
        <v>203</v>
      </c>
      <c r="G95" s="221"/>
      <c r="H95" s="221"/>
      <c r="I95" s="224"/>
      <c r="J95" s="235">
        <f>BK95</f>
        <v>0</v>
      </c>
      <c r="K95" s="221"/>
      <c r="L95" s="226"/>
      <c r="M95" s="227"/>
      <c r="N95" s="228"/>
      <c r="O95" s="228"/>
      <c r="P95" s="229">
        <f>P96+SUM(P97:P122)+P144+P162</f>
        <v>0</v>
      </c>
      <c r="Q95" s="228"/>
      <c r="R95" s="229">
        <f>R96+SUM(R97:R122)+R144+R162</f>
        <v>241.51406</v>
      </c>
      <c r="S95" s="228"/>
      <c r="T95" s="230">
        <f>T96+SUM(T97:T122)+T144+T162</f>
        <v>96.379999999999995</v>
      </c>
      <c r="AR95" s="231" t="s">
        <v>85</v>
      </c>
      <c r="AT95" s="232" t="s">
        <v>77</v>
      </c>
      <c r="AU95" s="232" t="s">
        <v>85</v>
      </c>
      <c r="AY95" s="231" t="s">
        <v>202</v>
      </c>
      <c r="BK95" s="233">
        <f>BK96+SUM(BK97:BK122)+BK144+BK162</f>
        <v>0</v>
      </c>
    </row>
    <row r="96" s="1" customFormat="1" ht="38.25" customHeight="1">
      <c r="B96" s="46"/>
      <c r="C96" s="236" t="s">
        <v>85</v>
      </c>
      <c r="D96" s="236" t="s">
        <v>204</v>
      </c>
      <c r="E96" s="237" t="s">
        <v>205</v>
      </c>
      <c r="F96" s="238" t="s">
        <v>206</v>
      </c>
      <c r="G96" s="239" t="s">
        <v>130</v>
      </c>
      <c r="H96" s="240">
        <v>305</v>
      </c>
      <c r="I96" s="241"/>
      <c r="J96" s="242">
        <f>ROUND(I96*H96,2)</f>
        <v>0</v>
      </c>
      <c r="K96" s="238" t="s">
        <v>207</v>
      </c>
      <c r="L96" s="72"/>
      <c r="M96" s="243" t="s">
        <v>76</v>
      </c>
      <c r="N96" s="244" t="s">
        <v>48</v>
      </c>
      <c r="O96" s="47"/>
      <c r="P96" s="245">
        <f>O96*H96</f>
        <v>0</v>
      </c>
      <c r="Q96" s="245">
        <v>0</v>
      </c>
      <c r="R96" s="245">
        <f>Q96*H96</f>
        <v>0</v>
      </c>
      <c r="S96" s="245">
        <v>0.316</v>
      </c>
      <c r="T96" s="246">
        <f>S96*H96</f>
        <v>96.379999999999995</v>
      </c>
      <c r="AR96" s="24" t="s">
        <v>208</v>
      </c>
      <c r="AT96" s="24" t="s">
        <v>204</v>
      </c>
      <c r="AU96" s="24" t="s">
        <v>88</v>
      </c>
      <c r="AY96" s="24" t="s">
        <v>202</v>
      </c>
      <c r="BE96" s="247">
        <f>IF(N96="základní",J96,0)</f>
        <v>0</v>
      </c>
      <c r="BF96" s="247">
        <f>IF(N96="snížená",J96,0)</f>
        <v>0</v>
      </c>
      <c r="BG96" s="247">
        <f>IF(N96="zákl. přenesená",J96,0)</f>
        <v>0</v>
      </c>
      <c r="BH96" s="247">
        <f>IF(N96="sníž. přenesená",J96,0)</f>
        <v>0</v>
      </c>
      <c r="BI96" s="247">
        <f>IF(N96="nulová",J96,0)</f>
        <v>0</v>
      </c>
      <c r="BJ96" s="24" t="s">
        <v>85</v>
      </c>
      <c r="BK96" s="247">
        <f>ROUND(I96*H96,2)</f>
        <v>0</v>
      </c>
      <c r="BL96" s="24" t="s">
        <v>208</v>
      </c>
      <c r="BM96" s="24" t="s">
        <v>209</v>
      </c>
    </row>
    <row r="97" s="1" customFormat="1">
      <c r="B97" s="46"/>
      <c r="C97" s="74"/>
      <c r="D97" s="248" t="s">
        <v>210</v>
      </c>
      <c r="E97" s="74"/>
      <c r="F97" s="249" t="s">
        <v>211</v>
      </c>
      <c r="G97" s="74"/>
      <c r="H97" s="74"/>
      <c r="I97" s="204"/>
      <c r="J97" s="74"/>
      <c r="K97" s="74"/>
      <c r="L97" s="72"/>
      <c r="M97" s="250"/>
      <c r="N97" s="47"/>
      <c r="O97" s="47"/>
      <c r="P97" s="47"/>
      <c r="Q97" s="47"/>
      <c r="R97" s="47"/>
      <c r="S97" s="47"/>
      <c r="T97" s="95"/>
      <c r="AT97" s="24" t="s">
        <v>210</v>
      </c>
      <c r="AU97" s="24" t="s">
        <v>88</v>
      </c>
    </row>
    <row r="98" s="12" customFormat="1">
      <c r="B98" s="251"/>
      <c r="C98" s="252"/>
      <c r="D98" s="248" t="s">
        <v>212</v>
      </c>
      <c r="E98" s="253" t="s">
        <v>76</v>
      </c>
      <c r="F98" s="254" t="s">
        <v>213</v>
      </c>
      <c r="G98" s="252"/>
      <c r="H98" s="253" t="s">
        <v>76</v>
      </c>
      <c r="I98" s="255"/>
      <c r="J98" s="252"/>
      <c r="K98" s="252"/>
      <c r="L98" s="256"/>
      <c r="M98" s="257"/>
      <c r="N98" s="258"/>
      <c r="O98" s="258"/>
      <c r="P98" s="258"/>
      <c r="Q98" s="258"/>
      <c r="R98" s="258"/>
      <c r="S98" s="258"/>
      <c r="T98" s="259"/>
      <c r="AT98" s="260" t="s">
        <v>212</v>
      </c>
      <c r="AU98" s="260" t="s">
        <v>88</v>
      </c>
      <c r="AV98" s="12" t="s">
        <v>85</v>
      </c>
      <c r="AW98" s="12" t="s">
        <v>40</v>
      </c>
      <c r="AX98" s="12" t="s">
        <v>78</v>
      </c>
      <c r="AY98" s="260" t="s">
        <v>202</v>
      </c>
    </row>
    <row r="99" s="13" customFormat="1">
      <c r="B99" s="261"/>
      <c r="C99" s="262"/>
      <c r="D99" s="248" t="s">
        <v>212</v>
      </c>
      <c r="E99" s="263" t="s">
        <v>214</v>
      </c>
      <c r="F99" s="264" t="s">
        <v>215</v>
      </c>
      <c r="G99" s="262"/>
      <c r="H99" s="265">
        <v>305</v>
      </c>
      <c r="I99" s="266"/>
      <c r="J99" s="262"/>
      <c r="K99" s="262"/>
      <c r="L99" s="267"/>
      <c r="M99" s="268"/>
      <c r="N99" s="269"/>
      <c r="O99" s="269"/>
      <c r="P99" s="269"/>
      <c r="Q99" s="269"/>
      <c r="R99" s="269"/>
      <c r="S99" s="269"/>
      <c r="T99" s="270"/>
      <c r="AT99" s="271" t="s">
        <v>212</v>
      </c>
      <c r="AU99" s="271" t="s">
        <v>88</v>
      </c>
      <c r="AV99" s="13" t="s">
        <v>88</v>
      </c>
      <c r="AW99" s="13" t="s">
        <v>40</v>
      </c>
      <c r="AX99" s="13" t="s">
        <v>78</v>
      </c>
      <c r="AY99" s="271" t="s">
        <v>202</v>
      </c>
    </row>
    <row r="100" s="14" customFormat="1">
      <c r="B100" s="272"/>
      <c r="C100" s="273"/>
      <c r="D100" s="248" t="s">
        <v>212</v>
      </c>
      <c r="E100" s="274" t="s">
        <v>76</v>
      </c>
      <c r="F100" s="275" t="s">
        <v>216</v>
      </c>
      <c r="G100" s="273"/>
      <c r="H100" s="276">
        <v>305</v>
      </c>
      <c r="I100" s="277"/>
      <c r="J100" s="273"/>
      <c r="K100" s="273"/>
      <c r="L100" s="278"/>
      <c r="M100" s="279"/>
      <c r="N100" s="280"/>
      <c r="O100" s="280"/>
      <c r="P100" s="280"/>
      <c r="Q100" s="280"/>
      <c r="R100" s="280"/>
      <c r="S100" s="280"/>
      <c r="T100" s="281"/>
      <c r="AT100" s="282" t="s">
        <v>212</v>
      </c>
      <c r="AU100" s="282" t="s">
        <v>88</v>
      </c>
      <c r="AV100" s="14" t="s">
        <v>208</v>
      </c>
      <c r="AW100" s="14" t="s">
        <v>40</v>
      </c>
      <c r="AX100" s="14" t="s">
        <v>85</v>
      </c>
      <c r="AY100" s="282" t="s">
        <v>202</v>
      </c>
    </row>
    <row r="101" s="1" customFormat="1" ht="38.25" customHeight="1">
      <c r="B101" s="46"/>
      <c r="C101" s="236" t="s">
        <v>88</v>
      </c>
      <c r="D101" s="236" t="s">
        <v>204</v>
      </c>
      <c r="E101" s="237" t="s">
        <v>217</v>
      </c>
      <c r="F101" s="238" t="s">
        <v>218</v>
      </c>
      <c r="G101" s="239" t="s">
        <v>137</v>
      </c>
      <c r="H101" s="240">
        <v>267</v>
      </c>
      <c r="I101" s="241"/>
      <c r="J101" s="242">
        <f>ROUND(I101*H101,2)</f>
        <v>0</v>
      </c>
      <c r="K101" s="238" t="s">
        <v>207</v>
      </c>
      <c r="L101" s="72"/>
      <c r="M101" s="243" t="s">
        <v>76</v>
      </c>
      <c r="N101" s="244" t="s">
        <v>48</v>
      </c>
      <c r="O101" s="47"/>
      <c r="P101" s="245">
        <f>O101*H101</f>
        <v>0</v>
      </c>
      <c r="Q101" s="245">
        <v>0</v>
      </c>
      <c r="R101" s="245">
        <f>Q101*H101</f>
        <v>0</v>
      </c>
      <c r="S101" s="245">
        <v>0</v>
      </c>
      <c r="T101" s="246">
        <f>S101*H101</f>
        <v>0</v>
      </c>
      <c r="AR101" s="24" t="s">
        <v>208</v>
      </c>
      <c r="AT101" s="24" t="s">
        <v>204</v>
      </c>
      <c r="AU101" s="24" t="s">
        <v>88</v>
      </c>
      <c r="AY101" s="24" t="s">
        <v>202</v>
      </c>
      <c r="BE101" s="247">
        <f>IF(N101="základní",J101,0)</f>
        <v>0</v>
      </c>
      <c r="BF101" s="247">
        <f>IF(N101="snížená",J101,0)</f>
        <v>0</v>
      </c>
      <c r="BG101" s="247">
        <f>IF(N101="zákl. přenesená",J101,0)</f>
        <v>0</v>
      </c>
      <c r="BH101" s="247">
        <f>IF(N101="sníž. přenesená",J101,0)</f>
        <v>0</v>
      </c>
      <c r="BI101" s="247">
        <f>IF(N101="nulová",J101,0)</f>
        <v>0</v>
      </c>
      <c r="BJ101" s="24" t="s">
        <v>85</v>
      </c>
      <c r="BK101" s="247">
        <f>ROUND(I101*H101,2)</f>
        <v>0</v>
      </c>
      <c r="BL101" s="24" t="s">
        <v>208</v>
      </c>
      <c r="BM101" s="24" t="s">
        <v>219</v>
      </c>
    </row>
    <row r="102" s="1" customFormat="1">
      <c r="B102" s="46"/>
      <c r="C102" s="74"/>
      <c r="D102" s="248" t="s">
        <v>210</v>
      </c>
      <c r="E102" s="74"/>
      <c r="F102" s="249" t="s">
        <v>220</v>
      </c>
      <c r="G102" s="74"/>
      <c r="H102" s="74"/>
      <c r="I102" s="204"/>
      <c r="J102" s="74"/>
      <c r="K102" s="74"/>
      <c r="L102" s="72"/>
      <c r="M102" s="250"/>
      <c r="N102" s="47"/>
      <c r="O102" s="47"/>
      <c r="P102" s="47"/>
      <c r="Q102" s="47"/>
      <c r="R102" s="47"/>
      <c r="S102" s="47"/>
      <c r="T102" s="95"/>
      <c r="AT102" s="24" t="s">
        <v>210</v>
      </c>
      <c r="AU102" s="24" t="s">
        <v>88</v>
      </c>
    </row>
    <row r="103" s="12" customFormat="1">
      <c r="B103" s="251"/>
      <c r="C103" s="252"/>
      <c r="D103" s="248" t="s">
        <v>212</v>
      </c>
      <c r="E103" s="253" t="s">
        <v>76</v>
      </c>
      <c r="F103" s="254" t="s">
        <v>221</v>
      </c>
      <c r="G103" s="252"/>
      <c r="H103" s="253" t="s">
        <v>76</v>
      </c>
      <c r="I103" s="255"/>
      <c r="J103" s="252"/>
      <c r="K103" s="252"/>
      <c r="L103" s="256"/>
      <c r="M103" s="257"/>
      <c r="N103" s="258"/>
      <c r="O103" s="258"/>
      <c r="P103" s="258"/>
      <c r="Q103" s="258"/>
      <c r="R103" s="258"/>
      <c r="S103" s="258"/>
      <c r="T103" s="259"/>
      <c r="AT103" s="260" t="s">
        <v>212</v>
      </c>
      <c r="AU103" s="260" t="s">
        <v>88</v>
      </c>
      <c r="AV103" s="12" t="s">
        <v>85</v>
      </c>
      <c r="AW103" s="12" t="s">
        <v>40</v>
      </c>
      <c r="AX103" s="12" t="s">
        <v>78</v>
      </c>
      <c r="AY103" s="260" t="s">
        <v>202</v>
      </c>
    </row>
    <row r="104" s="13" customFormat="1">
      <c r="B104" s="261"/>
      <c r="C104" s="262"/>
      <c r="D104" s="248" t="s">
        <v>212</v>
      </c>
      <c r="E104" s="263" t="s">
        <v>135</v>
      </c>
      <c r="F104" s="264" t="s">
        <v>138</v>
      </c>
      <c r="G104" s="262"/>
      <c r="H104" s="265">
        <v>267</v>
      </c>
      <c r="I104" s="266"/>
      <c r="J104" s="262"/>
      <c r="K104" s="262"/>
      <c r="L104" s="267"/>
      <c r="M104" s="268"/>
      <c r="N104" s="269"/>
      <c r="O104" s="269"/>
      <c r="P104" s="269"/>
      <c r="Q104" s="269"/>
      <c r="R104" s="269"/>
      <c r="S104" s="269"/>
      <c r="T104" s="270"/>
      <c r="AT104" s="271" t="s">
        <v>212</v>
      </c>
      <c r="AU104" s="271" t="s">
        <v>88</v>
      </c>
      <c r="AV104" s="13" t="s">
        <v>88</v>
      </c>
      <c r="AW104" s="13" t="s">
        <v>40</v>
      </c>
      <c r="AX104" s="13" t="s">
        <v>78</v>
      </c>
      <c r="AY104" s="271" t="s">
        <v>202</v>
      </c>
    </row>
    <row r="105" s="14" customFormat="1">
      <c r="B105" s="272"/>
      <c r="C105" s="273"/>
      <c r="D105" s="248" t="s">
        <v>212</v>
      </c>
      <c r="E105" s="274" t="s">
        <v>76</v>
      </c>
      <c r="F105" s="275" t="s">
        <v>216</v>
      </c>
      <c r="G105" s="273"/>
      <c r="H105" s="276">
        <v>267</v>
      </c>
      <c r="I105" s="277"/>
      <c r="J105" s="273"/>
      <c r="K105" s="273"/>
      <c r="L105" s="278"/>
      <c r="M105" s="279"/>
      <c r="N105" s="280"/>
      <c r="O105" s="280"/>
      <c r="P105" s="280"/>
      <c r="Q105" s="280"/>
      <c r="R105" s="280"/>
      <c r="S105" s="280"/>
      <c r="T105" s="281"/>
      <c r="AT105" s="282" t="s">
        <v>212</v>
      </c>
      <c r="AU105" s="282" t="s">
        <v>88</v>
      </c>
      <c r="AV105" s="14" t="s">
        <v>208</v>
      </c>
      <c r="AW105" s="14" t="s">
        <v>40</v>
      </c>
      <c r="AX105" s="14" t="s">
        <v>85</v>
      </c>
      <c r="AY105" s="282" t="s">
        <v>202</v>
      </c>
    </row>
    <row r="106" s="1" customFormat="1" ht="38.25" customHeight="1">
      <c r="B106" s="46"/>
      <c r="C106" s="236" t="s">
        <v>165</v>
      </c>
      <c r="D106" s="236" t="s">
        <v>204</v>
      </c>
      <c r="E106" s="237" t="s">
        <v>222</v>
      </c>
      <c r="F106" s="238" t="s">
        <v>223</v>
      </c>
      <c r="G106" s="239" t="s">
        <v>137</v>
      </c>
      <c r="H106" s="240">
        <v>267</v>
      </c>
      <c r="I106" s="241"/>
      <c r="J106" s="242">
        <f>ROUND(I106*H106,2)</f>
        <v>0</v>
      </c>
      <c r="K106" s="238" t="s">
        <v>207</v>
      </c>
      <c r="L106" s="72"/>
      <c r="M106" s="243" t="s">
        <v>76</v>
      </c>
      <c r="N106" s="244" t="s">
        <v>48</v>
      </c>
      <c r="O106" s="47"/>
      <c r="P106" s="245">
        <f>O106*H106</f>
        <v>0</v>
      </c>
      <c r="Q106" s="245">
        <v>0</v>
      </c>
      <c r="R106" s="245">
        <f>Q106*H106</f>
        <v>0</v>
      </c>
      <c r="S106" s="245">
        <v>0</v>
      </c>
      <c r="T106" s="246">
        <f>S106*H106</f>
        <v>0</v>
      </c>
      <c r="AR106" s="24" t="s">
        <v>208</v>
      </c>
      <c r="AT106" s="24" t="s">
        <v>204</v>
      </c>
      <c r="AU106" s="24" t="s">
        <v>88</v>
      </c>
      <c r="AY106" s="24" t="s">
        <v>202</v>
      </c>
      <c r="BE106" s="247">
        <f>IF(N106="základní",J106,0)</f>
        <v>0</v>
      </c>
      <c r="BF106" s="247">
        <f>IF(N106="snížená",J106,0)</f>
        <v>0</v>
      </c>
      <c r="BG106" s="247">
        <f>IF(N106="zákl. přenesená",J106,0)</f>
        <v>0</v>
      </c>
      <c r="BH106" s="247">
        <f>IF(N106="sníž. přenesená",J106,0)</f>
        <v>0</v>
      </c>
      <c r="BI106" s="247">
        <f>IF(N106="nulová",J106,0)</f>
        <v>0</v>
      </c>
      <c r="BJ106" s="24" t="s">
        <v>85</v>
      </c>
      <c r="BK106" s="247">
        <f>ROUND(I106*H106,2)</f>
        <v>0</v>
      </c>
      <c r="BL106" s="24" t="s">
        <v>208</v>
      </c>
      <c r="BM106" s="24" t="s">
        <v>224</v>
      </c>
    </row>
    <row r="107" s="13" customFormat="1">
      <c r="B107" s="261"/>
      <c r="C107" s="262"/>
      <c r="D107" s="248" t="s">
        <v>212</v>
      </c>
      <c r="E107" s="263" t="s">
        <v>76</v>
      </c>
      <c r="F107" s="264" t="s">
        <v>135</v>
      </c>
      <c r="G107" s="262"/>
      <c r="H107" s="265">
        <v>267</v>
      </c>
      <c r="I107" s="266"/>
      <c r="J107" s="262"/>
      <c r="K107" s="262"/>
      <c r="L107" s="267"/>
      <c r="M107" s="268"/>
      <c r="N107" s="269"/>
      <c r="O107" s="269"/>
      <c r="P107" s="269"/>
      <c r="Q107" s="269"/>
      <c r="R107" s="269"/>
      <c r="S107" s="269"/>
      <c r="T107" s="270"/>
      <c r="AT107" s="271" t="s">
        <v>212</v>
      </c>
      <c r="AU107" s="271" t="s">
        <v>88</v>
      </c>
      <c r="AV107" s="13" t="s">
        <v>88</v>
      </c>
      <c r="AW107" s="13" t="s">
        <v>40</v>
      </c>
      <c r="AX107" s="13" t="s">
        <v>78</v>
      </c>
      <c r="AY107" s="271" t="s">
        <v>202</v>
      </c>
    </row>
    <row r="108" s="14" customFormat="1">
      <c r="B108" s="272"/>
      <c r="C108" s="273"/>
      <c r="D108" s="248" t="s">
        <v>212</v>
      </c>
      <c r="E108" s="274" t="s">
        <v>76</v>
      </c>
      <c r="F108" s="275" t="s">
        <v>216</v>
      </c>
      <c r="G108" s="273"/>
      <c r="H108" s="276">
        <v>267</v>
      </c>
      <c r="I108" s="277"/>
      <c r="J108" s="273"/>
      <c r="K108" s="273"/>
      <c r="L108" s="278"/>
      <c r="M108" s="279"/>
      <c r="N108" s="280"/>
      <c r="O108" s="280"/>
      <c r="P108" s="280"/>
      <c r="Q108" s="280"/>
      <c r="R108" s="280"/>
      <c r="S108" s="280"/>
      <c r="T108" s="281"/>
      <c r="AT108" s="282" t="s">
        <v>212</v>
      </c>
      <c r="AU108" s="282" t="s">
        <v>88</v>
      </c>
      <c r="AV108" s="14" t="s">
        <v>208</v>
      </c>
      <c r="AW108" s="14" t="s">
        <v>40</v>
      </c>
      <c r="AX108" s="14" t="s">
        <v>85</v>
      </c>
      <c r="AY108" s="282" t="s">
        <v>202</v>
      </c>
    </row>
    <row r="109" s="1" customFormat="1" ht="51" customHeight="1">
      <c r="B109" s="46"/>
      <c r="C109" s="236" t="s">
        <v>208</v>
      </c>
      <c r="D109" s="236" t="s">
        <v>204</v>
      </c>
      <c r="E109" s="237" t="s">
        <v>225</v>
      </c>
      <c r="F109" s="238" t="s">
        <v>226</v>
      </c>
      <c r="G109" s="239" t="s">
        <v>137</v>
      </c>
      <c r="H109" s="240">
        <v>115</v>
      </c>
      <c r="I109" s="241"/>
      <c r="J109" s="242">
        <f>ROUND(I109*H109,2)</f>
        <v>0</v>
      </c>
      <c r="K109" s="238" t="s">
        <v>207</v>
      </c>
      <c r="L109" s="72"/>
      <c r="M109" s="243" t="s">
        <v>76</v>
      </c>
      <c r="N109" s="244" t="s">
        <v>48</v>
      </c>
      <c r="O109" s="47"/>
      <c r="P109" s="245">
        <f>O109*H109</f>
        <v>0</v>
      </c>
      <c r="Q109" s="245">
        <v>0</v>
      </c>
      <c r="R109" s="245">
        <f>Q109*H109</f>
        <v>0</v>
      </c>
      <c r="S109" s="245">
        <v>0</v>
      </c>
      <c r="T109" s="246">
        <f>S109*H109</f>
        <v>0</v>
      </c>
      <c r="AR109" s="24" t="s">
        <v>208</v>
      </c>
      <c r="AT109" s="24" t="s">
        <v>204</v>
      </c>
      <c r="AU109" s="24" t="s">
        <v>88</v>
      </c>
      <c r="AY109" s="24" t="s">
        <v>202</v>
      </c>
      <c r="BE109" s="247">
        <f>IF(N109="základní",J109,0)</f>
        <v>0</v>
      </c>
      <c r="BF109" s="247">
        <f>IF(N109="snížená",J109,0)</f>
        <v>0</v>
      </c>
      <c r="BG109" s="247">
        <f>IF(N109="zákl. přenesená",J109,0)</f>
        <v>0</v>
      </c>
      <c r="BH109" s="247">
        <f>IF(N109="sníž. přenesená",J109,0)</f>
        <v>0</v>
      </c>
      <c r="BI109" s="247">
        <f>IF(N109="nulová",J109,0)</f>
        <v>0</v>
      </c>
      <c r="BJ109" s="24" t="s">
        <v>85</v>
      </c>
      <c r="BK109" s="247">
        <f>ROUND(I109*H109,2)</f>
        <v>0</v>
      </c>
      <c r="BL109" s="24" t="s">
        <v>208</v>
      </c>
      <c r="BM109" s="24" t="s">
        <v>227</v>
      </c>
    </row>
    <row r="110" s="12" customFormat="1">
      <c r="B110" s="251"/>
      <c r="C110" s="252"/>
      <c r="D110" s="248" t="s">
        <v>212</v>
      </c>
      <c r="E110" s="253" t="s">
        <v>76</v>
      </c>
      <c r="F110" s="254" t="s">
        <v>221</v>
      </c>
      <c r="G110" s="252"/>
      <c r="H110" s="253" t="s">
        <v>76</v>
      </c>
      <c r="I110" s="255"/>
      <c r="J110" s="252"/>
      <c r="K110" s="252"/>
      <c r="L110" s="256"/>
      <c r="M110" s="257"/>
      <c r="N110" s="258"/>
      <c r="O110" s="258"/>
      <c r="P110" s="258"/>
      <c r="Q110" s="258"/>
      <c r="R110" s="258"/>
      <c r="S110" s="258"/>
      <c r="T110" s="259"/>
      <c r="AT110" s="260" t="s">
        <v>212</v>
      </c>
      <c r="AU110" s="260" t="s">
        <v>88</v>
      </c>
      <c r="AV110" s="12" t="s">
        <v>85</v>
      </c>
      <c r="AW110" s="12" t="s">
        <v>40</v>
      </c>
      <c r="AX110" s="12" t="s">
        <v>78</v>
      </c>
      <c r="AY110" s="260" t="s">
        <v>202</v>
      </c>
    </row>
    <row r="111" s="13" customFormat="1">
      <c r="B111" s="261"/>
      <c r="C111" s="262"/>
      <c r="D111" s="248" t="s">
        <v>212</v>
      </c>
      <c r="E111" s="263" t="s">
        <v>140</v>
      </c>
      <c r="F111" s="264" t="s">
        <v>142</v>
      </c>
      <c r="G111" s="262"/>
      <c r="H111" s="265">
        <v>115</v>
      </c>
      <c r="I111" s="266"/>
      <c r="J111" s="262"/>
      <c r="K111" s="262"/>
      <c r="L111" s="267"/>
      <c r="M111" s="268"/>
      <c r="N111" s="269"/>
      <c r="O111" s="269"/>
      <c r="P111" s="269"/>
      <c r="Q111" s="269"/>
      <c r="R111" s="269"/>
      <c r="S111" s="269"/>
      <c r="T111" s="270"/>
      <c r="AT111" s="271" t="s">
        <v>212</v>
      </c>
      <c r="AU111" s="271" t="s">
        <v>88</v>
      </c>
      <c r="AV111" s="13" t="s">
        <v>88</v>
      </c>
      <c r="AW111" s="13" t="s">
        <v>40</v>
      </c>
      <c r="AX111" s="13" t="s">
        <v>78</v>
      </c>
      <c r="AY111" s="271" t="s">
        <v>202</v>
      </c>
    </row>
    <row r="112" s="14" customFormat="1">
      <c r="B112" s="272"/>
      <c r="C112" s="273"/>
      <c r="D112" s="248" t="s">
        <v>212</v>
      </c>
      <c r="E112" s="274" t="s">
        <v>76</v>
      </c>
      <c r="F112" s="275" t="s">
        <v>216</v>
      </c>
      <c r="G112" s="273"/>
      <c r="H112" s="276">
        <v>115</v>
      </c>
      <c r="I112" s="277"/>
      <c r="J112" s="273"/>
      <c r="K112" s="273"/>
      <c r="L112" s="278"/>
      <c r="M112" s="279"/>
      <c r="N112" s="280"/>
      <c r="O112" s="280"/>
      <c r="P112" s="280"/>
      <c r="Q112" s="280"/>
      <c r="R112" s="280"/>
      <c r="S112" s="280"/>
      <c r="T112" s="281"/>
      <c r="AT112" s="282" t="s">
        <v>212</v>
      </c>
      <c r="AU112" s="282" t="s">
        <v>88</v>
      </c>
      <c r="AV112" s="14" t="s">
        <v>208</v>
      </c>
      <c r="AW112" s="14" t="s">
        <v>40</v>
      </c>
      <c r="AX112" s="14" t="s">
        <v>85</v>
      </c>
      <c r="AY112" s="282" t="s">
        <v>202</v>
      </c>
    </row>
    <row r="113" s="1" customFormat="1" ht="25.5" customHeight="1">
      <c r="B113" s="46"/>
      <c r="C113" s="236" t="s">
        <v>228</v>
      </c>
      <c r="D113" s="236" t="s">
        <v>204</v>
      </c>
      <c r="E113" s="237" t="s">
        <v>229</v>
      </c>
      <c r="F113" s="238" t="s">
        <v>230</v>
      </c>
      <c r="G113" s="239" t="s">
        <v>130</v>
      </c>
      <c r="H113" s="240">
        <v>163</v>
      </c>
      <c r="I113" s="241"/>
      <c r="J113" s="242">
        <f>ROUND(I113*H113,2)</f>
        <v>0</v>
      </c>
      <c r="K113" s="238" t="s">
        <v>207</v>
      </c>
      <c r="L113" s="72"/>
      <c r="M113" s="243" t="s">
        <v>76</v>
      </c>
      <c r="N113" s="244" t="s">
        <v>48</v>
      </c>
      <c r="O113" s="47"/>
      <c r="P113" s="245">
        <f>O113*H113</f>
        <v>0</v>
      </c>
      <c r="Q113" s="245">
        <v>0</v>
      </c>
      <c r="R113" s="245">
        <f>Q113*H113</f>
        <v>0</v>
      </c>
      <c r="S113" s="245">
        <v>0</v>
      </c>
      <c r="T113" s="246">
        <f>S113*H113</f>
        <v>0</v>
      </c>
      <c r="AR113" s="24" t="s">
        <v>208</v>
      </c>
      <c r="AT113" s="24" t="s">
        <v>204</v>
      </c>
      <c r="AU113" s="24" t="s">
        <v>88</v>
      </c>
      <c r="AY113" s="24" t="s">
        <v>202</v>
      </c>
      <c r="BE113" s="247">
        <f>IF(N113="základní",J113,0)</f>
        <v>0</v>
      </c>
      <c r="BF113" s="247">
        <f>IF(N113="snížená",J113,0)</f>
        <v>0</v>
      </c>
      <c r="BG113" s="247">
        <f>IF(N113="zákl. přenesená",J113,0)</f>
        <v>0</v>
      </c>
      <c r="BH113" s="247">
        <f>IF(N113="sníž. přenesená",J113,0)</f>
        <v>0</v>
      </c>
      <c r="BI113" s="247">
        <f>IF(N113="nulová",J113,0)</f>
        <v>0</v>
      </c>
      <c r="BJ113" s="24" t="s">
        <v>85</v>
      </c>
      <c r="BK113" s="247">
        <f>ROUND(I113*H113,2)</f>
        <v>0</v>
      </c>
      <c r="BL113" s="24" t="s">
        <v>208</v>
      </c>
      <c r="BM113" s="24" t="s">
        <v>231</v>
      </c>
    </row>
    <row r="114" s="13" customFormat="1">
      <c r="B114" s="261"/>
      <c r="C114" s="262"/>
      <c r="D114" s="248" t="s">
        <v>212</v>
      </c>
      <c r="E114" s="263" t="s">
        <v>76</v>
      </c>
      <c r="F114" s="264" t="s">
        <v>128</v>
      </c>
      <c r="G114" s="262"/>
      <c r="H114" s="265">
        <v>163</v>
      </c>
      <c r="I114" s="266"/>
      <c r="J114" s="262"/>
      <c r="K114" s="262"/>
      <c r="L114" s="267"/>
      <c r="M114" s="268"/>
      <c r="N114" s="269"/>
      <c r="O114" s="269"/>
      <c r="P114" s="269"/>
      <c r="Q114" s="269"/>
      <c r="R114" s="269"/>
      <c r="S114" s="269"/>
      <c r="T114" s="270"/>
      <c r="AT114" s="271" t="s">
        <v>212</v>
      </c>
      <c r="AU114" s="271" t="s">
        <v>88</v>
      </c>
      <c r="AV114" s="13" t="s">
        <v>88</v>
      </c>
      <c r="AW114" s="13" t="s">
        <v>40</v>
      </c>
      <c r="AX114" s="13" t="s">
        <v>78</v>
      </c>
      <c r="AY114" s="271" t="s">
        <v>202</v>
      </c>
    </row>
    <row r="115" s="14" customFormat="1">
      <c r="B115" s="272"/>
      <c r="C115" s="273"/>
      <c r="D115" s="248" t="s">
        <v>212</v>
      </c>
      <c r="E115" s="274" t="s">
        <v>76</v>
      </c>
      <c r="F115" s="275" t="s">
        <v>216</v>
      </c>
      <c r="G115" s="273"/>
      <c r="H115" s="276">
        <v>163</v>
      </c>
      <c r="I115" s="277"/>
      <c r="J115" s="273"/>
      <c r="K115" s="273"/>
      <c r="L115" s="278"/>
      <c r="M115" s="279"/>
      <c r="N115" s="280"/>
      <c r="O115" s="280"/>
      <c r="P115" s="280"/>
      <c r="Q115" s="280"/>
      <c r="R115" s="280"/>
      <c r="S115" s="280"/>
      <c r="T115" s="281"/>
      <c r="AT115" s="282" t="s">
        <v>212</v>
      </c>
      <c r="AU115" s="282" t="s">
        <v>88</v>
      </c>
      <c r="AV115" s="14" t="s">
        <v>208</v>
      </c>
      <c r="AW115" s="14" t="s">
        <v>40</v>
      </c>
      <c r="AX115" s="14" t="s">
        <v>85</v>
      </c>
      <c r="AY115" s="282" t="s">
        <v>202</v>
      </c>
    </row>
    <row r="116" s="1" customFormat="1" ht="25.5" customHeight="1">
      <c r="B116" s="46"/>
      <c r="C116" s="236" t="s">
        <v>232</v>
      </c>
      <c r="D116" s="236" t="s">
        <v>204</v>
      </c>
      <c r="E116" s="237" t="s">
        <v>233</v>
      </c>
      <c r="F116" s="238" t="s">
        <v>234</v>
      </c>
      <c r="G116" s="239" t="s">
        <v>130</v>
      </c>
      <c r="H116" s="240">
        <v>811.5</v>
      </c>
      <c r="I116" s="241"/>
      <c r="J116" s="242">
        <f>ROUND(I116*H116,2)</f>
        <v>0</v>
      </c>
      <c r="K116" s="238" t="s">
        <v>207</v>
      </c>
      <c r="L116" s="72"/>
      <c r="M116" s="243" t="s">
        <v>76</v>
      </c>
      <c r="N116" s="244" t="s">
        <v>48</v>
      </c>
      <c r="O116" s="47"/>
      <c r="P116" s="245">
        <f>O116*H116</f>
        <v>0</v>
      </c>
      <c r="Q116" s="245">
        <v>0</v>
      </c>
      <c r="R116" s="245">
        <f>Q116*H116</f>
        <v>0</v>
      </c>
      <c r="S116" s="245">
        <v>0</v>
      </c>
      <c r="T116" s="246">
        <f>S116*H116</f>
        <v>0</v>
      </c>
      <c r="AR116" s="24" t="s">
        <v>208</v>
      </c>
      <c r="AT116" s="24" t="s">
        <v>204</v>
      </c>
      <c r="AU116" s="24" t="s">
        <v>88</v>
      </c>
      <c r="AY116" s="24" t="s">
        <v>202</v>
      </c>
      <c r="BE116" s="247">
        <f>IF(N116="základní",J116,0)</f>
        <v>0</v>
      </c>
      <c r="BF116" s="247">
        <f>IF(N116="snížená",J116,0)</f>
        <v>0</v>
      </c>
      <c r="BG116" s="247">
        <f>IF(N116="zákl. přenesená",J116,0)</f>
        <v>0</v>
      </c>
      <c r="BH116" s="247">
        <f>IF(N116="sníž. přenesená",J116,0)</f>
        <v>0</v>
      </c>
      <c r="BI116" s="247">
        <f>IF(N116="nulová",J116,0)</f>
        <v>0</v>
      </c>
      <c r="BJ116" s="24" t="s">
        <v>85</v>
      </c>
      <c r="BK116" s="247">
        <f>ROUND(I116*H116,2)</f>
        <v>0</v>
      </c>
      <c r="BL116" s="24" t="s">
        <v>208</v>
      </c>
      <c r="BM116" s="24" t="s">
        <v>235</v>
      </c>
    </row>
    <row r="117" s="12" customFormat="1">
      <c r="B117" s="251"/>
      <c r="C117" s="252"/>
      <c r="D117" s="248" t="s">
        <v>212</v>
      </c>
      <c r="E117" s="253" t="s">
        <v>76</v>
      </c>
      <c r="F117" s="254" t="s">
        <v>213</v>
      </c>
      <c r="G117" s="252"/>
      <c r="H117" s="253" t="s">
        <v>76</v>
      </c>
      <c r="I117" s="255"/>
      <c r="J117" s="252"/>
      <c r="K117" s="252"/>
      <c r="L117" s="256"/>
      <c r="M117" s="257"/>
      <c r="N117" s="258"/>
      <c r="O117" s="258"/>
      <c r="P117" s="258"/>
      <c r="Q117" s="258"/>
      <c r="R117" s="258"/>
      <c r="S117" s="258"/>
      <c r="T117" s="259"/>
      <c r="AT117" s="260" t="s">
        <v>212</v>
      </c>
      <c r="AU117" s="260" t="s">
        <v>88</v>
      </c>
      <c r="AV117" s="12" t="s">
        <v>85</v>
      </c>
      <c r="AW117" s="12" t="s">
        <v>40</v>
      </c>
      <c r="AX117" s="12" t="s">
        <v>78</v>
      </c>
      <c r="AY117" s="260" t="s">
        <v>202</v>
      </c>
    </row>
    <row r="118" s="13" customFormat="1">
      <c r="B118" s="261"/>
      <c r="C118" s="262"/>
      <c r="D118" s="248" t="s">
        <v>212</v>
      </c>
      <c r="E118" s="263" t="s">
        <v>76</v>
      </c>
      <c r="F118" s="264" t="s">
        <v>236</v>
      </c>
      <c r="G118" s="262"/>
      <c r="H118" s="265">
        <v>811.5</v>
      </c>
      <c r="I118" s="266"/>
      <c r="J118" s="262"/>
      <c r="K118" s="262"/>
      <c r="L118" s="267"/>
      <c r="M118" s="268"/>
      <c r="N118" s="269"/>
      <c r="O118" s="269"/>
      <c r="P118" s="269"/>
      <c r="Q118" s="269"/>
      <c r="R118" s="269"/>
      <c r="S118" s="269"/>
      <c r="T118" s="270"/>
      <c r="AT118" s="271" t="s">
        <v>212</v>
      </c>
      <c r="AU118" s="271" t="s">
        <v>88</v>
      </c>
      <c r="AV118" s="13" t="s">
        <v>88</v>
      </c>
      <c r="AW118" s="13" t="s">
        <v>40</v>
      </c>
      <c r="AX118" s="13" t="s">
        <v>78</v>
      </c>
      <c r="AY118" s="271" t="s">
        <v>202</v>
      </c>
    </row>
    <row r="119" s="14" customFormat="1">
      <c r="B119" s="272"/>
      <c r="C119" s="273"/>
      <c r="D119" s="248" t="s">
        <v>212</v>
      </c>
      <c r="E119" s="274" t="s">
        <v>76</v>
      </c>
      <c r="F119" s="275" t="s">
        <v>216</v>
      </c>
      <c r="G119" s="273"/>
      <c r="H119" s="276">
        <v>811.5</v>
      </c>
      <c r="I119" s="277"/>
      <c r="J119" s="273"/>
      <c r="K119" s="273"/>
      <c r="L119" s="278"/>
      <c r="M119" s="279"/>
      <c r="N119" s="280"/>
      <c r="O119" s="280"/>
      <c r="P119" s="280"/>
      <c r="Q119" s="280"/>
      <c r="R119" s="280"/>
      <c r="S119" s="280"/>
      <c r="T119" s="281"/>
      <c r="AT119" s="282" t="s">
        <v>212</v>
      </c>
      <c r="AU119" s="282" t="s">
        <v>88</v>
      </c>
      <c r="AV119" s="14" t="s">
        <v>208</v>
      </c>
      <c r="AW119" s="14" t="s">
        <v>40</v>
      </c>
      <c r="AX119" s="14" t="s">
        <v>85</v>
      </c>
      <c r="AY119" s="282" t="s">
        <v>202</v>
      </c>
    </row>
    <row r="120" s="1" customFormat="1" ht="16.5" customHeight="1">
      <c r="B120" s="46"/>
      <c r="C120" s="236" t="s">
        <v>237</v>
      </c>
      <c r="D120" s="236" t="s">
        <v>204</v>
      </c>
      <c r="E120" s="237" t="s">
        <v>238</v>
      </c>
      <c r="F120" s="238" t="s">
        <v>239</v>
      </c>
      <c r="G120" s="239" t="s">
        <v>240</v>
      </c>
      <c r="H120" s="240">
        <v>1</v>
      </c>
      <c r="I120" s="241"/>
      <c r="J120" s="242">
        <f>ROUND(I120*H120,2)</f>
        <v>0</v>
      </c>
      <c r="K120" s="238" t="s">
        <v>76</v>
      </c>
      <c r="L120" s="72"/>
      <c r="M120" s="243" t="s">
        <v>76</v>
      </c>
      <c r="N120" s="244" t="s">
        <v>48</v>
      </c>
      <c r="O120" s="47"/>
      <c r="P120" s="245">
        <f>O120*H120</f>
        <v>0</v>
      </c>
      <c r="Q120" s="245">
        <v>0</v>
      </c>
      <c r="R120" s="245">
        <f>Q120*H120</f>
        <v>0</v>
      </c>
      <c r="S120" s="245">
        <v>0</v>
      </c>
      <c r="T120" s="246">
        <f>S120*H120</f>
        <v>0</v>
      </c>
      <c r="AR120" s="24" t="s">
        <v>208</v>
      </c>
      <c r="AT120" s="24" t="s">
        <v>204</v>
      </c>
      <c r="AU120" s="24" t="s">
        <v>88</v>
      </c>
      <c r="AY120" s="24" t="s">
        <v>202</v>
      </c>
      <c r="BE120" s="247">
        <f>IF(N120="základní",J120,0)</f>
        <v>0</v>
      </c>
      <c r="BF120" s="247">
        <f>IF(N120="snížená",J120,0)</f>
        <v>0</v>
      </c>
      <c r="BG120" s="247">
        <f>IF(N120="zákl. přenesená",J120,0)</f>
        <v>0</v>
      </c>
      <c r="BH120" s="247">
        <f>IF(N120="sníž. přenesená",J120,0)</f>
        <v>0</v>
      </c>
      <c r="BI120" s="247">
        <f>IF(N120="nulová",J120,0)</f>
        <v>0</v>
      </c>
      <c r="BJ120" s="24" t="s">
        <v>85</v>
      </c>
      <c r="BK120" s="247">
        <f>ROUND(I120*H120,2)</f>
        <v>0</v>
      </c>
      <c r="BL120" s="24" t="s">
        <v>208</v>
      </c>
      <c r="BM120" s="24" t="s">
        <v>241</v>
      </c>
    </row>
    <row r="121" s="1" customFormat="1">
      <c r="B121" s="46"/>
      <c r="C121" s="74"/>
      <c r="D121" s="248" t="s">
        <v>210</v>
      </c>
      <c r="E121" s="74"/>
      <c r="F121" s="249" t="s">
        <v>242</v>
      </c>
      <c r="G121" s="74"/>
      <c r="H121" s="74"/>
      <c r="I121" s="204"/>
      <c r="J121" s="74"/>
      <c r="K121" s="74"/>
      <c r="L121" s="72"/>
      <c r="M121" s="250"/>
      <c r="N121" s="47"/>
      <c r="O121" s="47"/>
      <c r="P121" s="47"/>
      <c r="Q121" s="47"/>
      <c r="R121" s="47"/>
      <c r="S121" s="47"/>
      <c r="T121" s="95"/>
      <c r="AT121" s="24" t="s">
        <v>210</v>
      </c>
      <c r="AU121" s="24" t="s">
        <v>88</v>
      </c>
    </row>
    <row r="122" s="11" customFormat="1" ht="22.32" customHeight="1">
      <c r="B122" s="220"/>
      <c r="C122" s="221"/>
      <c r="D122" s="222" t="s">
        <v>77</v>
      </c>
      <c r="E122" s="234" t="s">
        <v>243</v>
      </c>
      <c r="F122" s="234" t="s">
        <v>244</v>
      </c>
      <c r="G122" s="221"/>
      <c r="H122" s="221"/>
      <c r="I122" s="224"/>
      <c r="J122" s="235">
        <f>BK122</f>
        <v>0</v>
      </c>
      <c r="K122" s="221"/>
      <c r="L122" s="226"/>
      <c r="M122" s="227"/>
      <c r="N122" s="228"/>
      <c r="O122" s="228"/>
      <c r="P122" s="229">
        <f>SUM(P123:P143)</f>
        <v>0</v>
      </c>
      <c r="Q122" s="228"/>
      <c r="R122" s="229">
        <f>SUM(R123:R143)</f>
        <v>0.00050000000000000001</v>
      </c>
      <c r="S122" s="228"/>
      <c r="T122" s="230">
        <f>SUM(T123:T143)</f>
        <v>0</v>
      </c>
      <c r="AR122" s="231" t="s">
        <v>85</v>
      </c>
      <c r="AT122" s="232" t="s">
        <v>77</v>
      </c>
      <c r="AU122" s="232" t="s">
        <v>88</v>
      </c>
      <c r="AY122" s="231" t="s">
        <v>202</v>
      </c>
      <c r="BK122" s="233">
        <f>SUM(BK123:BK143)</f>
        <v>0</v>
      </c>
    </row>
    <row r="123" s="1" customFormat="1" ht="25.5" customHeight="1">
      <c r="B123" s="46"/>
      <c r="C123" s="236" t="s">
        <v>245</v>
      </c>
      <c r="D123" s="236" t="s">
        <v>204</v>
      </c>
      <c r="E123" s="237" t="s">
        <v>246</v>
      </c>
      <c r="F123" s="238" t="s">
        <v>247</v>
      </c>
      <c r="G123" s="239" t="s">
        <v>124</v>
      </c>
      <c r="H123" s="240">
        <v>9</v>
      </c>
      <c r="I123" s="241"/>
      <c r="J123" s="242">
        <f>ROUND(I123*H123,2)</f>
        <v>0</v>
      </c>
      <c r="K123" s="238" t="s">
        <v>207</v>
      </c>
      <c r="L123" s="72"/>
      <c r="M123" s="243" t="s">
        <v>76</v>
      </c>
      <c r="N123" s="244" t="s">
        <v>48</v>
      </c>
      <c r="O123" s="47"/>
      <c r="P123" s="245">
        <f>O123*H123</f>
        <v>0</v>
      </c>
      <c r="Q123" s="245">
        <v>5.0000000000000002E-05</v>
      </c>
      <c r="R123" s="245">
        <f>Q123*H123</f>
        <v>0.00045000000000000004</v>
      </c>
      <c r="S123" s="245">
        <v>0</v>
      </c>
      <c r="T123" s="246">
        <f>S123*H123</f>
        <v>0</v>
      </c>
      <c r="AR123" s="24" t="s">
        <v>208</v>
      </c>
      <c r="AT123" s="24" t="s">
        <v>204</v>
      </c>
      <c r="AU123" s="24" t="s">
        <v>165</v>
      </c>
      <c r="AY123" s="24" t="s">
        <v>202</v>
      </c>
      <c r="BE123" s="247">
        <f>IF(N123="základní",J123,0)</f>
        <v>0</v>
      </c>
      <c r="BF123" s="247">
        <f>IF(N123="snížená",J123,0)</f>
        <v>0</v>
      </c>
      <c r="BG123" s="247">
        <f>IF(N123="zákl. přenesená",J123,0)</f>
        <v>0</v>
      </c>
      <c r="BH123" s="247">
        <f>IF(N123="sníž. přenesená",J123,0)</f>
        <v>0</v>
      </c>
      <c r="BI123" s="247">
        <f>IF(N123="nulová",J123,0)</f>
        <v>0</v>
      </c>
      <c r="BJ123" s="24" t="s">
        <v>85</v>
      </c>
      <c r="BK123" s="247">
        <f>ROUND(I123*H123,2)</f>
        <v>0</v>
      </c>
      <c r="BL123" s="24" t="s">
        <v>208</v>
      </c>
      <c r="BM123" s="24" t="s">
        <v>248</v>
      </c>
    </row>
    <row r="124" s="12" customFormat="1">
      <c r="B124" s="251"/>
      <c r="C124" s="252"/>
      <c r="D124" s="248" t="s">
        <v>212</v>
      </c>
      <c r="E124" s="253" t="s">
        <v>76</v>
      </c>
      <c r="F124" s="254" t="s">
        <v>249</v>
      </c>
      <c r="G124" s="252"/>
      <c r="H124" s="253" t="s">
        <v>76</v>
      </c>
      <c r="I124" s="255"/>
      <c r="J124" s="252"/>
      <c r="K124" s="252"/>
      <c r="L124" s="256"/>
      <c r="M124" s="257"/>
      <c r="N124" s="258"/>
      <c r="O124" s="258"/>
      <c r="P124" s="258"/>
      <c r="Q124" s="258"/>
      <c r="R124" s="258"/>
      <c r="S124" s="258"/>
      <c r="T124" s="259"/>
      <c r="AT124" s="260" t="s">
        <v>212</v>
      </c>
      <c r="AU124" s="260" t="s">
        <v>165</v>
      </c>
      <c r="AV124" s="12" t="s">
        <v>85</v>
      </c>
      <c r="AW124" s="12" t="s">
        <v>40</v>
      </c>
      <c r="AX124" s="12" t="s">
        <v>78</v>
      </c>
      <c r="AY124" s="260" t="s">
        <v>202</v>
      </c>
    </row>
    <row r="125" s="13" customFormat="1">
      <c r="B125" s="261"/>
      <c r="C125" s="262"/>
      <c r="D125" s="248" t="s">
        <v>212</v>
      </c>
      <c r="E125" s="263" t="s">
        <v>122</v>
      </c>
      <c r="F125" s="264" t="s">
        <v>125</v>
      </c>
      <c r="G125" s="262"/>
      <c r="H125" s="265">
        <v>9</v>
      </c>
      <c r="I125" s="266"/>
      <c r="J125" s="262"/>
      <c r="K125" s="262"/>
      <c r="L125" s="267"/>
      <c r="M125" s="268"/>
      <c r="N125" s="269"/>
      <c r="O125" s="269"/>
      <c r="P125" s="269"/>
      <c r="Q125" s="269"/>
      <c r="R125" s="269"/>
      <c r="S125" s="269"/>
      <c r="T125" s="270"/>
      <c r="AT125" s="271" t="s">
        <v>212</v>
      </c>
      <c r="AU125" s="271" t="s">
        <v>165</v>
      </c>
      <c r="AV125" s="13" t="s">
        <v>88</v>
      </c>
      <c r="AW125" s="13" t="s">
        <v>40</v>
      </c>
      <c r="AX125" s="13" t="s">
        <v>78</v>
      </c>
      <c r="AY125" s="271" t="s">
        <v>202</v>
      </c>
    </row>
    <row r="126" s="14" customFormat="1">
      <c r="B126" s="272"/>
      <c r="C126" s="273"/>
      <c r="D126" s="248" t="s">
        <v>212</v>
      </c>
      <c r="E126" s="274" t="s">
        <v>76</v>
      </c>
      <c r="F126" s="275" t="s">
        <v>216</v>
      </c>
      <c r="G126" s="273"/>
      <c r="H126" s="276">
        <v>9</v>
      </c>
      <c r="I126" s="277"/>
      <c r="J126" s="273"/>
      <c r="K126" s="273"/>
      <c r="L126" s="278"/>
      <c r="M126" s="279"/>
      <c r="N126" s="280"/>
      <c r="O126" s="280"/>
      <c r="P126" s="280"/>
      <c r="Q126" s="280"/>
      <c r="R126" s="280"/>
      <c r="S126" s="280"/>
      <c r="T126" s="281"/>
      <c r="AT126" s="282" t="s">
        <v>212</v>
      </c>
      <c r="AU126" s="282" t="s">
        <v>165</v>
      </c>
      <c r="AV126" s="14" t="s">
        <v>208</v>
      </c>
      <c r="AW126" s="14" t="s">
        <v>40</v>
      </c>
      <c r="AX126" s="14" t="s">
        <v>85</v>
      </c>
      <c r="AY126" s="282" t="s">
        <v>202</v>
      </c>
    </row>
    <row r="127" s="1" customFormat="1" ht="25.5" customHeight="1">
      <c r="B127" s="46"/>
      <c r="C127" s="236" t="s">
        <v>243</v>
      </c>
      <c r="D127" s="236" t="s">
        <v>204</v>
      </c>
      <c r="E127" s="237" t="s">
        <v>250</v>
      </c>
      <c r="F127" s="238" t="s">
        <v>251</v>
      </c>
      <c r="G127" s="239" t="s">
        <v>124</v>
      </c>
      <c r="H127" s="240">
        <v>1</v>
      </c>
      <c r="I127" s="241"/>
      <c r="J127" s="242">
        <f>ROUND(I127*H127,2)</f>
        <v>0</v>
      </c>
      <c r="K127" s="238" t="s">
        <v>207</v>
      </c>
      <c r="L127" s="72"/>
      <c r="M127" s="243" t="s">
        <v>76</v>
      </c>
      <c r="N127" s="244" t="s">
        <v>48</v>
      </c>
      <c r="O127" s="47"/>
      <c r="P127" s="245">
        <f>O127*H127</f>
        <v>0</v>
      </c>
      <c r="Q127" s="245">
        <v>5.0000000000000002E-05</v>
      </c>
      <c r="R127" s="245">
        <f>Q127*H127</f>
        <v>5.0000000000000002E-05</v>
      </c>
      <c r="S127" s="245">
        <v>0</v>
      </c>
      <c r="T127" s="246">
        <f>S127*H127</f>
        <v>0</v>
      </c>
      <c r="AR127" s="24" t="s">
        <v>208</v>
      </c>
      <c r="AT127" s="24" t="s">
        <v>204</v>
      </c>
      <c r="AU127" s="24" t="s">
        <v>165</v>
      </c>
      <c r="AY127" s="24" t="s">
        <v>202</v>
      </c>
      <c r="BE127" s="247">
        <f>IF(N127="základní",J127,0)</f>
        <v>0</v>
      </c>
      <c r="BF127" s="247">
        <f>IF(N127="snížená",J127,0)</f>
        <v>0</v>
      </c>
      <c r="BG127" s="247">
        <f>IF(N127="zákl. přenesená",J127,0)</f>
        <v>0</v>
      </c>
      <c r="BH127" s="247">
        <f>IF(N127="sníž. přenesená",J127,0)</f>
        <v>0</v>
      </c>
      <c r="BI127" s="247">
        <f>IF(N127="nulová",J127,0)</f>
        <v>0</v>
      </c>
      <c r="BJ127" s="24" t="s">
        <v>85</v>
      </c>
      <c r="BK127" s="247">
        <f>ROUND(I127*H127,2)</f>
        <v>0</v>
      </c>
      <c r="BL127" s="24" t="s">
        <v>208</v>
      </c>
      <c r="BM127" s="24" t="s">
        <v>252</v>
      </c>
    </row>
    <row r="128" s="12" customFormat="1">
      <c r="B128" s="251"/>
      <c r="C128" s="252"/>
      <c r="D128" s="248" t="s">
        <v>212</v>
      </c>
      <c r="E128" s="253" t="s">
        <v>76</v>
      </c>
      <c r="F128" s="254" t="s">
        <v>249</v>
      </c>
      <c r="G128" s="252"/>
      <c r="H128" s="253" t="s">
        <v>76</v>
      </c>
      <c r="I128" s="255"/>
      <c r="J128" s="252"/>
      <c r="K128" s="252"/>
      <c r="L128" s="256"/>
      <c r="M128" s="257"/>
      <c r="N128" s="258"/>
      <c r="O128" s="258"/>
      <c r="P128" s="258"/>
      <c r="Q128" s="258"/>
      <c r="R128" s="258"/>
      <c r="S128" s="258"/>
      <c r="T128" s="259"/>
      <c r="AT128" s="260" t="s">
        <v>212</v>
      </c>
      <c r="AU128" s="260" t="s">
        <v>165</v>
      </c>
      <c r="AV128" s="12" t="s">
        <v>85</v>
      </c>
      <c r="AW128" s="12" t="s">
        <v>40</v>
      </c>
      <c r="AX128" s="12" t="s">
        <v>78</v>
      </c>
      <c r="AY128" s="260" t="s">
        <v>202</v>
      </c>
    </row>
    <row r="129" s="13" customFormat="1">
      <c r="B129" s="261"/>
      <c r="C129" s="262"/>
      <c r="D129" s="248" t="s">
        <v>212</v>
      </c>
      <c r="E129" s="263" t="s">
        <v>127</v>
      </c>
      <c r="F129" s="264" t="s">
        <v>85</v>
      </c>
      <c r="G129" s="262"/>
      <c r="H129" s="265">
        <v>1</v>
      </c>
      <c r="I129" s="266"/>
      <c r="J129" s="262"/>
      <c r="K129" s="262"/>
      <c r="L129" s="267"/>
      <c r="M129" s="268"/>
      <c r="N129" s="269"/>
      <c r="O129" s="269"/>
      <c r="P129" s="269"/>
      <c r="Q129" s="269"/>
      <c r="R129" s="269"/>
      <c r="S129" s="269"/>
      <c r="T129" s="270"/>
      <c r="AT129" s="271" t="s">
        <v>212</v>
      </c>
      <c r="AU129" s="271" t="s">
        <v>165</v>
      </c>
      <c r="AV129" s="13" t="s">
        <v>88</v>
      </c>
      <c r="AW129" s="13" t="s">
        <v>40</v>
      </c>
      <c r="AX129" s="13" t="s">
        <v>78</v>
      </c>
      <c r="AY129" s="271" t="s">
        <v>202</v>
      </c>
    </row>
    <row r="130" s="14" customFormat="1">
      <c r="B130" s="272"/>
      <c r="C130" s="273"/>
      <c r="D130" s="248" t="s">
        <v>212</v>
      </c>
      <c r="E130" s="274" t="s">
        <v>76</v>
      </c>
      <c r="F130" s="275" t="s">
        <v>216</v>
      </c>
      <c r="G130" s="273"/>
      <c r="H130" s="276">
        <v>1</v>
      </c>
      <c r="I130" s="277"/>
      <c r="J130" s="273"/>
      <c r="K130" s="273"/>
      <c r="L130" s="278"/>
      <c r="M130" s="279"/>
      <c r="N130" s="280"/>
      <c r="O130" s="280"/>
      <c r="P130" s="280"/>
      <c r="Q130" s="280"/>
      <c r="R130" s="280"/>
      <c r="S130" s="280"/>
      <c r="T130" s="281"/>
      <c r="AT130" s="282" t="s">
        <v>212</v>
      </c>
      <c r="AU130" s="282" t="s">
        <v>165</v>
      </c>
      <c r="AV130" s="14" t="s">
        <v>208</v>
      </c>
      <c r="AW130" s="14" t="s">
        <v>40</v>
      </c>
      <c r="AX130" s="14" t="s">
        <v>85</v>
      </c>
      <c r="AY130" s="282" t="s">
        <v>202</v>
      </c>
    </row>
    <row r="131" s="1" customFormat="1" ht="25.5" customHeight="1">
      <c r="B131" s="46"/>
      <c r="C131" s="236" t="s">
        <v>253</v>
      </c>
      <c r="D131" s="236" t="s">
        <v>204</v>
      </c>
      <c r="E131" s="237" t="s">
        <v>254</v>
      </c>
      <c r="F131" s="238" t="s">
        <v>255</v>
      </c>
      <c r="G131" s="239" t="s">
        <v>124</v>
      </c>
      <c r="H131" s="240">
        <v>9</v>
      </c>
      <c r="I131" s="241"/>
      <c r="J131" s="242">
        <f>ROUND(I131*H131,2)</f>
        <v>0</v>
      </c>
      <c r="K131" s="238" t="s">
        <v>207</v>
      </c>
      <c r="L131" s="72"/>
      <c r="M131" s="243" t="s">
        <v>76</v>
      </c>
      <c r="N131" s="244" t="s">
        <v>48</v>
      </c>
      <c r="O131" s="47"/>
      <c r="P131" s="245">
        <f>O131*H131</f>
        <v>0</v>
      </c>
      <c r="Q131" s="245">
        <v>0</v>
      </c>
      <c r="R131" s="245">
        <f>Q131*H131</f>
        <v>0</v>
      </c>
      <c r="S131" s="245">
        <v>0</v>
      </c>
      <c r="T131" s="246">
        <f>S131*H131</f>
        <v>0</v>
      </c>
      <c r="AR131" s="24" t="s">
        <v>208</v>
      </c>
      <c r="AT131" s="24" t="s">
        <v>204</v>
      </c>
      <c r="AU131" s="24" t="s">
        <v>165</v>
      </c>
      <c r="AY131" s="24" t="s">
        <v>202</v>
      </c>
      <c r="BE131" s="247">
        <f>IF(N131="základní",J131,0)</f>
        <v>0</v>
      </c>
      <c r="BF131" s="247">
        <f>IF(N131="snížená",J131,0)</f>
        <v>0</v>
      </c>
      <c r="BG131" s="247">
        <f>IF(N131="zákl. přenesená",J131,0)</f>
        <v>0</v>
      </c>
      <c r="BH131" s="247">
        <f>IF(N131="sníž. přenesená",J131,0)</f>
        <v>0</v>
      </c>
      <c r="BI131" s="247">
        <f>IF(N131="nulová",J131,0)</f>
        <v>0</v>
      </c>
      <c r="BJ131" s="24" t="s">
        <v>85</v>
      </c>
      <c r="BK131" s="247">
        <f>ROUND(I131*H131,2)</f>
        <v>0</v>
      </c>
      <c r="BL131" s="24" t="s">
        <v>208</v>
      </c>
      <c r="BM131" s="24" t="s">
        <v>256</v>
      </c>
    </row>
    <row r="132" s="1" customFormat="1">
      <c r="B132" s="46"/>
      <c r="C132" s="74"/>
      <c r="D132" s="248" t="s">
        <v>210</v>
      </c>
      <c r="E132" s="74"/>
      <c r="F132" s="249" t="s">
        <v>257</v>
      </c>
      <c r="G132" s="74"/>
      <c r="H132" s="74"/>
      <c r="I132" s="204"/>
      <c r="J132" s="74"/>
      <c r="K132" s="74"/>
      <c r="L132" s="72"/>
      <c r="M132" s="250"/>
      <c r="N132" s="47"/>
      <c r="O132" s="47"/>
      <c r="P132" s="47"/>
      <c r="Q132" s="47"/>
      <c r="R132" s="47"/>
      <c r="S132" s="47"/>
      <c r="T132" s="95"/>
      <c r="AT132" s="24" t="s">
        <v>210</v>
      </c>
      <c r="AU132" s="24" t="s">
        <v>165</v>
      </c>
    </row>
    <row r="133" s="13" customFormat="1">
      <c r="B133" s="261"/>
      <c r="C133" s="262"/>
      <c r="D133" s="248" t="s">
        <v>212</v>
      </c>
      <c r="E133" s="263" t="s">
        <v>76</v>
      </c>
      <c r="F133" s="264" t="s">
        <v>122</v>
      </c>
      <c r="G133" s="262"/>
      <c r="H133" s="265">
        <v>9</v>
      </c>
      <c r="I133" s="266"/>
      <c r="J133" s="262"/>
      <c r="K133" s="262"/>
      <c r="L133" s="267"/>
      <c r="M133" s="268"/>
      <c r="N133" s="269"/>
      <c r="O133" s="269"/>
      <c r="P133" s="269"/>
      <c r="Q133" s="269"/>
      <c r="R133" s="269"/>
      <c r="S133" s="269"/>
      <c r="T133" s="270"/>
      <c r="AT133" s="271" t="s">
        <v>212</v>
      </c>
      <c r="AU133" s="271" t="s">
        <v>165</v>
      </c>
      <c r="AV133" s="13" t="s">
        <v>88</v>
      </c>
      <c r="AW133" s="13" t="s">
        <v>40</v>
      </c>
      <c r="AX133" s="13" t="s">
        <v>78</v>
      </c>
      <c r="AY133" s="271" t="s">
        <v>202</v>
      </c>
    </row>
    <row r="134" s="14" customFormat="1">
      <c r="B134" s="272"/>
      <c r="C134" s="273"/>
      <c r="D134" s="248" t="s">
        <v>212</v>
      </c>
      <c r="E134" s="274" t="s">
        <v>76</v>
      </c>
      <c r="F134" s="275" t="s">
        <v>216</v>
      </c>
      <c r="G134" s="273"/>
      <c r="H134" s="276">
        <v>9</v>
      </c>
      <c r="I134" s="277"/>
      <c r="J134" s="273"/>
      <c r="K134" s="273"/>
      <c r="L134" s="278"/>
      <c r="M134" s="279"/>
      <c r="N134" s="280"/>
      <c r="O134" s="280"/>
      <c r="P134" s="280"/>
      <c r="Q134" s="280"/>
      <c r="R134" s="280"/>
      <c r="S134" s="280"/>
      <c r="T134" s="281"/>
      <c r="AT134" s="282" t="s">
        <v>212</v>
      </c>
      <c r="AU134" s="282" t="s">
        <v>165</v>
      </c>
      <c r="AV134" s="14" t="s">
        <v>208</v>
      </c>
      <c r="AW134" s="14" t="s">
        <v>40</v>
      </c>
      <c r="AX134" s="14" t="s">
        <v>85</v>
      </c>
      <c r="AY134" s="282" t="s">
        <v>202</v>
      </c>
    </row>
    <row r="135" s="1" customFormat="1" ht="25.5" customHeight="1">
      <c r="B135" s="46"/>
      <c r="C135" s="236" t="s">
        <v>258</v>
      </c>
      <c r="D135" s="236" t="s">
        <v>204</v>
      </c>
      <c r="E135" s="237" t="s">
        <v>259</v>
      </c>
      <c r="F135" s="238" t="s">
        <v>260</v>
      </c>
      <c r="G135" s="239" t="s">
        <v>124</v>
      </c>
      <c r="H135" s="240">
        <v>1</v>
      </c>
      <c r="I135" s="241"/>
      <c r="J135" s="242">
        <f>ROUND(I135*H135,2)</f>
        <v>0</v>
      </c>
      <c r="K135" s="238" t="s">
        <v>207</v>
      </c>
      <c r="L135" s="72"/>
      <c r="M135" s="243" t="s">
        <v>76</v>
      </c>
      <c r="N135" s="244" t="s">
        <v>48</v>
      </c>
      <c r="O135" s="47"/>
      <c r="P135" s="245">
        <f>O135*H135</f>
        <v>0</v>
      </c>
      <c r="Q135" s="245">
        <v>0</v>
      </c>
      <c r="R135" s="245">
        <f>Q135*H135</f>
        <v>0</v>
      </c>
      <c r="S135" s="245">
        <v>0</v>
      </c>
      <c r="T135" s="246">
        <f>S135*H135</f>
        <v>0</v>
      </c>
      <c r="AR135" s="24" t="s">
        <v>208</v>
      </c>
      <c r="AT135" s="24" t="s">
        <v>204</v>
      </c>
      <c r="AU135" s="24" t="s">
        <v>165</v>
      </c>
      <c r="AY135" s="24" t="s">
        <v>202</v>
      </c>
      <c r="BE135" s="247">
        <f>IF(N135="základní",J135,0)</f>
        <v>0</v>
      </c>
      <c r="BF135" s="247">
        <f>IF(N135="snížená",J135,0)</f>
        <v>0</v>
      </c>
      <c r="BG135" s="247">
        <f>IF(N135="zákl. přenesená",J135,0)</f>
        <v>0</v>
      </c>
      <c r="BH135" s="247">
        <f>IF(N135="sníž. přenesená",J135,0)</f>
        <v>0</v>
      </c>
      <c r="BI135" s="247">
        <f>IF(N135="nulová",J135,0)</f>
        <v>0</v>
      </c>
      <c r="BJ135" s="24" t="s">
        <v>85</v>
      </c>
      <c r="BK135" s="247">
        <f>ROUND(I135*H135,2)</f>
        <v>0</v>
      </c>
      <c r="BL135" s="24" t="s">
        <v>208</v>
      </c>
      <c r="BM135" s="24" t="s">
        <v>261</v>
      </c>
    </row>
    <row r="136" s="1" customFormat="1">
      <c r="B136" s="46"/>
      <c r="C136" s="74"/>
      <c r="D136" s="248" t="s">
        <v>210</v>
      </c>
      <c r="E136" s="74"/>
      <c r="F136" s="249" t="s">
        <v>257</v>
      </c>
      <c r="G136" s="74"/>
      <c r="H136" s="74"/>
      <c r="I136" s="204"/>
      <c r="J136" s="74"/>
      <c r="K136" s="74"/>
      <c r="L136" s="72"/>
      <c r="M136" s="250"/>
      <c r="N136" s="47"/>
      <c r="O136" s="47"/>
      <c r="P136" s="47"/>
      <c r="Q136" s="47"/>
      <c r="R136" s="47"/>
      <c r="S136" s="47"/>
      <c r="T136" s="95"/>
      <c r="AT136" s="24" t="s">
        <v>210</v>
      </c>
      <c r="AU136" s="24" t="s">
        <v>165</v>
      </c>
    </row>
    <row r="137" s="13" customFormat="1">
      <c r="B137" s="261"/>
      <c r="C137" s="262"/>
      <c r="D137" s="248" t="s">
        <v>212</v>
      </c>
      <c r="E137" s="263" t="s">
        <v>76</v>
      </c>
      <c r="F137" s="264" t="s">
        <v>127</v>
      </c>
      <c r="G137" s="262"/>
      <c r="H137" s="265">
        <v>1</v>
      </c>
      <c r="I137" s="266"/>
      <c r="J137" s="262"/>
      <c r="K137" s="262"/>
      <c r="L137" s="267"/>
      <c r="M137" s="268"/>
      <c r="N137" s="269"/>
      <c r="O137" s="269"/>
      <c r="P137" s="269"/>
      <c r="Q137" s="269"/>
      <c r="R137" s="269"/>
      <c r="S137" s="269"/>
      <c r="T137" s="270"/>
      <c r="AT137" s="271" t="s">
        <v>212</v>
      </c>
      <c r="AU137" s="271" t="s">
        <v>165</v>
      </c>
      <c r="AV137" s="13" t="s">
        <v>88</v>
      </c>
      <c r="AW137" s="13" t="s">
        <v>40</v>
      </c>
      <c r="AX137" s="13" t="s">
        <v>78</v>
      </c>
      <c r="AY137" s="271" t="s">
        <v>202</v>
      </c>
    </row>
    <row r="138" s="14" customFormat="1">
      <c r="B138" s="272"/>
      <c r="C138" s="273"/>
      <c r="D138" s="248" t="s">
        <v>212</v>
      </c>
      <c r="E138" s="274" t="s">
        <v>76</v>
      </c>
      <c r="F138" s="275" t="s">
        <v>216</v>
      </c>
      <c r="G138" s="273"/>
      <c r="H138" s="276">
        <v>1</v>
      </c>
      <c r="I138" s="277"/>
      <c r="J138" s="273"/>
      <c r="K138" s="273"/>
      <c r="L138" s="278"/>
      <c r="M138" s="279"/>
      <c r="N138" s="280"/>
      <c r="O138" s="280"/>
      <c r="P138" s="280"/>
      <c r="Q138" s="280"/>
      <c r="R138" s="280"/>
      <c r="S138" s="280"/>
      <c r="T138" s="281"/>
      <c r="AT138" s="282" t="s">
        <v>212</v>
      </c>
      <c r="AU138" s="282" t="s">
        <v>165</v>
      </c>
      <c r="AV138" s="14" t="s">
        <v>208</v>
      </c>
      <c r="AW138" s="14" t="s">
        <v>40</v>
      </c>
      <c r="AX138" s="14" t="s">
        <v>85</v>
      </c>
      <c r="AY138" s="282" t="s">
        <v>202</v>
      </c>
    </row>
    <row r="139" s="1" customFormat="1" ht="38.25" customHeight="1">
      <c r="B139" s="46"/>
      <c r="C139" s="236" t="s">
        <v>262</v>
      </c>
      <c r="D139" s="236" t="s">
        <v>204</v>
      </c>
      <c r="E139" s="237" t="s">
        <v>263</v>
      </c>
      <c r="F139" s="238" t="s">
        <v>264</v>
      </c>
      <c r="G139" s="239" t="s">
        <v>137</v>
      </c>
      <c r="H139" s="240">
        <v>147.90000000000001</v>
      </c>
      <c r="I139" s="241"/>
      <c r="J139" s="242">
        <f>ROUND(I139*H139,2)</f>
        <v>0</v>
      </c>
      <c r="K139" s="238" t="s">
        <v>207</v>
      </c>
      <c r="L139" s="72"/>
      <c r="M139" s="243" t="s">
        <v>76</v>
      </c>
      <c r="N139" s="244" t="s">
        <v>48</v>
      </c>
      <c r="O139" s="47"/>
      <c r="P139" s="245">
        <f>O139*H139</f>
        <v>0</v>
      </c>
      <c r="Q139" s="245">
        <v>0</v>
      </c>
      <c r="R139" s="245">
        <f>Q139*H139</f>
        <v>0</v>
      </c>
      <c r="S139" s="245">
        <v>0</v>
      </c>
      <c r="T139" s="246">
        <f>S139*H139</f>
        <v>0</v>
      </c>
      <c r="AR139" s="24" t="s">
        <v>208</v>
      </c>
      <c r="AT139" s="24" t="s">
        <v>204</v>
      </c>
      <c r="AU139" s="24" t="s">
        <v>165</v>
      </c>
      <c r="AY139" s="24" t="s">
        <v>202</v>
      </c>
      <c r="BE139" s="247">
        <f>IF(N139="základní",J139,0)</f>
        <v>0</v>
      </c>
      <c r="BF139" s="247">
        <f>IF(N139="snížená",J139,0)</f>
        <v>0</v>
      </c>
      <c r="BG139" s="247">
        <f>IF(N139="zákl. přenesená",J139,0)</f>
        <v>0</v>
      </c>
      <c r="BH139" s="247">
        <f>IF(N139="sníž. přenesená",J139,0)</f>
        <v>0</v>
      </c>
      <c r="BI139" s="247">
        <f>IF(N139="nulová",J139,0)</f>
        <v>0</v>
      </c>
      <c r="BJ139" s="24" t="s">
        <v>85</v>
      </c>
      <c r="BK139" s="247">
        <f>ROUND(I139*H139,2)</f>
        <v>0</v>
      </c>
      <c r="BL139" s="24" t="s">
        <v>208</v>
      </c>
      <c r="BM139" s="24" t="s">
        <v>265</v>
      </c>
    </row>
    <row r="140" s="1" customFormat="1">
      <c r="B140" s="46"/>
      <c r="C140" s="74"/>
      <c r="D140" s="248" t="s">
        <v>210</v>
      </c>
      <c r="E140" s="74"/>
      <c r="F140" s="249" t="s">
        <v>266</v>
      </c>
      <c r="G140" s="74"/>
      <c r="H140" s="74"/>
      <c r="I140" s="204"/>
      <c r="J140" s="74"/>
      <c r="K140" s="74"/>
      <c r="L140" s="72"/>
      <c r="M140" s="250"/>
      <c r="N140" s="47"/>
      <c r="O140" s="47"/>
      <c r="P140" s="47"/>
      <c r="Q140" s="47"/>
      <c r="R140" s="47"/>
      <c r="S140" s="47"/>
      <c r="T140" s="95"/>
      <c r="AT140" s="24" t="s">
        <v>210</v>
      </c>
      <c r="AU140" s="24" t="s">
        <v>165</v>
      </c>
    </row>
    <row r="141" s="12" customFormat="1">
      <c r="B141" s="251"/>
      <c r="C141" s="252"/>
      <c r="D141" s="248" t="s">
        <v>212</v>
      </c>
      <c r="E141" s="253" t="s">
        <v>76</v>
      </c>
      <c r="F141" s="254" t="s">
        <v>267</v>
      </c>
      <c r="G141" s="252"/>
      <c r="H141" s="253" t="s">
        <v>76</v>
      </c>
      <c r="I141" s="255"/>
      <c r="J141" s="252"/>
      <c r="K141" s="252"/>
      <c r="L141" s="256"/>
      <c r="M141" s="257"/>
      <c r="N141" s="258"/>
      <c r="O141" s="258"/>
      <c r="P141" s="258"/>
      <c r="Q141" s="258"/>
      <c r="R141" s="258"/>
      <c r="S141" s="258"/>
      <c r="T141" s="259"/>
      <c r="AT141" s="260" t="s">
        <v>212</v>
      </c>
      <c r="AU141" s="260" t="s">
        <v>165</v>
      </c>
      <c r="AV141" s="12" t="s">
        <v>85</v>
      </c>
      <c r="AW141" s="12" t="s">
        <v>40</v>
      </c>
      <c r="AX141" s="12" t="s">
        <v>78</v>
      </c>
      <c r="AY141" s="260" t="s">
        <v>202</v>
      </c>
    </row>
    <row r="142" s="13" customFormat="1">
      <c r="B142" s="261"/>
      <c r="C142" s="262"/>
      <c r="D142" s="248" t="s">
        <v>212</v>
      </c>
      <c r="E142" s="263" t="s">
        <v>268</v>
      </c>
      <c r="F142" s="264" t="s">
        <v>269</v>
      </c>
      <c r="G142" s="262"/>
      <c r="H142" s="265">
        <v>147.90000000000001</v>
      </c>
      <c r="I142" s="266"/>
      <c r="J142" s="262"/>
      <c r="K142" s="262"/>
      <c r="L142" s="267"/>
      <c r="M142" s="268"/>
      <c r="N142" s="269"/>
      <c r="O142" s="269"/>
      <c r="P142" s="269"/>
      <c r="Q142" s="269"/>
      <c r="R142" s="269"/>
      <c r="S142" s="269"/>
      <c r="T142" s="270"/>
      <c r="AT142" s="271" t="s">
        <v>212</v>
      </c>
      <c r="AU142" s="271" t="s">
        <v>165</v>
      </c>
      <c r="AV142" s="13" t="s">
        <v>88</v>
      </c>
      <c r="AW142" s="13" t="s">
        <v>40</v>
      </c>
      <c r="AX142" s="13" t="s">
        <v>78</v>
      </c>
      <c r="AY142" s="271" t="s">
        <v>202</v>
      </c>
    </row>
    <row r="143" s="14" customFormat="1">
      <c r="B143" s="272"/>
      <c r="C143" s="273"/>
      <c r="D143" s="248" t="s">
        <v>212</v>
      </c>
      <c r="E143" s="274" t="s">
        <v>76</v>
      </c>
      <c r="F143" s="275" t="s">
        <v>216</v>
      </c>
      <c r="G143" s="273"/>
      <c r="H143" s="276">
        <v>147.90000000000001</v>
      </c>
      <c r="I143" s="277"/>
      <c r="J143" s="273"/>
      <c r="K143" s="273"/>
      <c r="L143" s="278"/>
      <c r="M143" s="279"/>
      <c r="N143" s="280"/>
      <c r="O143" s="280"/>
      <c r="P143" s="280"/>
      <c r="Q143" s="280"/>
      <c r="R143" s="280"/>
      <c r="S143" s="280"/>
      <c r="T143" s="281"/>
      <c r="AT143" s="282" t="s">
        <v>212</v>
      </c>
      <c r="AU143" s="282" t="s">
        <v>165</v>
      </c>
      <c r="AV143" s="14" t="s">
        <v>208</v>
      </c>
      <c r="AW143" s="14" t="s">
        <v>40</v>
      </c>
      <c r="AX143" s="14" t="s">
        <v>85</v>
      </c>
      <c r="AY143" s="282" t="s">
        <v>202</v>
      </c>
    </row>
    <row r="144" s="11" customFormat="1" ht="22.32" customHeight="1">
      <c r="B144" s="220"/>
      <c r="C144" s="221"/>
      <c r="D144" s="222" t="s">
        <v>77</v>
      </c>
      <c r="E144" s="234" t="s">
        <v>253</v>
      </c>
      <c r="F144" s="234" t="s">
        <v>270</v>
      </c>
      <c r="G144" s="221"/>
      <c r="H144" s="221"/>
      <c r="I144" s="224"/>
      <c r="J144" s="235">
        <f>BK144</f>
        <v>0</v>
      </c>
      <c r="K144" s="221"/>
      <c r="L144" s="226"/>
      <c r="M144" s="227"/>
      <c r="N144" s="228"/>
      <c r="O144" s="228"/>
      <c r="P144" s="229">
        <f>SUM(P145:P161)</f>
        <v>0</v>
      </c>
      <c r="Q144" s="228"/>
      <c r="R144" s="229">
        <f>SUM(R145:R161)</f>
        <v>241.5</v>
      </c>
      <c r="S144" s="228"/>
      <c r="T144" s="230">
        <f>SUM(T145:T161)</f>
        <v>0</v>
      </c>
      <c r="AR144" s="231" t="s">
        <v>85</v>
      </c>
      <c r="AT144" s="232" t="s">
        <v>77</v>
      </c>
      <c r="AU144" s="232" t="s">
        <v>88</v>
      </c>
      <c r="AY144" s="231" t="s">
        <v>202</v>
      </c>
      <c r="BK144" s="233">
        <f>SUM(BK145:BK161)</f>
        <v>0</v>
      </c>
    </row>
    <row r="145" s="1" customFormat="1" ht="38.25" customHeight="1">
      <c r="B145" s="46"/>
      <c r="C145" s="236" t="s">
        <v>271</v>
      </c>
      <c r="D145" s="236" t="s">
        <v>204</v>
      </c>
      <c r="E145" s="237" t="s">
        <v>272</v>
      </c>
      <c r="F145" s="238" t="s">
        <v>273</v>
      </c>
      <c r="G145" s="239" t="s">
        <v>137</v>
      </c>
      <c r="H145" s="240">
        <v>267</v>
      </c>
      <c r="I145" s="241"/>
      <c r="J145" s="242">
        <f>ROUND(I145*H145,2)</f>
        <v>0</v>
      </c>
      <c r="K145" s="238" t="s">
        <v>207</v>
      </c>
      <c r="L145" s="72"/>
      <c r="M145" s="243" t="s">
        <v>76</v>
      </c>
      <c r="N145" s="244" t="s">
        <v>48</v>
      </c>
      <c r="O145" s="47"/>
      <c r="P145" s="245">
        <f>O145*H145</f>
        <v>0</v>
      </c>
      <c r="Q145" s="245">
        <v>0</v>
      </c>
      <c r="R145" s="245">
        <f>Q145*H145</f>
        <v>0</v>
      </c>
      <c r="S145" s="245">
        <v>0</v>
      </c>
      <c r="T145" s="246">
        <f>S145*H145</f>
        <v>0</v>
      </c>
      <c r="AR145" s="24" t="s">
        <v>208</v>
      </c>
      <c r="AT145" s="24" t="s">
        <v>204</v>
      </c>
      <c r="AU145" s="24" t="s">
        <v>165</v>
      </c>
      <c r="AY145" s="24" t="s">
        <v>202</v>
      </c>
      <c r="BE145" s="247">
        <f>IF(N145="základní",J145,0)</f>
        <v>0</v>
      </c>
      <c r="BF145" s="247">
        <f>IF(N145="snížená",J145,0)</f>
        <v>0</v>
      </c>
      <c r="BG145" s="247">
        <f>IF(N145="zákl. přenesená",J145,0)</f>
        <v>0</v>
      </c>
      <c r="BH145" s="247">
        <f>IF(N145="sníž. přenesená",J145,0)</f>
        <v>0</v>
      </c>
      <c r="BI145" s="247">
        <f>IF(N145="nulová",J145,0)</f>
        <v>0</v>
      </c>
      <c r="BJ145" s="24" t="s">
        <v>85</v>
      </c>
      <c r="BK145" s="247">
        <f>ROUND(I145*H145,2)</f>
        <v>0</v>
      </c>
      <c r="BL145" s="24" t="s">
        <v>208</v>
      </c>
      <c r="BM145" s="24" t="s">
        <v>274</v>
      </c>
    </row>
    <row r="146" s="13" customFormat="1">
      <c r="B146" s="261"/>
      <c r="C146" s="262"/>
      <c r="D146" s="248" t="s">
        <v>212</v>
      </c>
      <c r="E146" s="263" t="s">
        <v>144</v>
      </c>
      <c r="F146" s="264" t="s">
        <v>135</v>
      </c>
      <c r="G146" s="262"/>
      <c r="H146" s="265">
        <v>267</v>
      </c>
      <c r="I146" s="266"/>
      <c r="J146" s="262"/>
      <c r="K146" s="262"/>
      <c r="L146" s="267"/>
      <c r="M146" s="268"/>
      <c r="N146" s="269"/>
      <c r="O146" s="269"/>
      <c r="P146" s="269"/>
      <c r="Q146" s="269"/>
      <c r="R146" s="269"/>
      <c r="S146" s="269"/>
      <c r="T146" s="270"/>
      <c r="AT146" s="271" t="s">
        <v>212</v>
      </c>
      <c r="AU146" s="271" t="s">
        <v>165</v>
      </c>
      <c r="AV146" s="13" t="s">
        <v>88</v>
      </c>
      <c r="AW146" s="13" t="s">
        <v>40</v>
      </c>
      <c r="AX146" s="13" t="s">
        <v>78</v>
      </c>
      <c r="AY146" s="271" t="s">
        <v>202</v>
      </c>
    </row>
    <row r="147" s="14" customFormat="1">
      <c r="B147" s="272"/>
      <c r="C147" s="273"/>
      <c r="D147" s="248" t="s">
        <v>212</v>
      </c>
      <c r="E147" s="274" t="s">
        <v>76</v>
      </c>
      <c r="F147" s="275" t="s">
        <v>216</v>
      </c>
      <c r="G147" s="273"/>
      <c r="H147" s="276">
        <v>267</v>
      </c>
      <c r="I147" s="277"/>
      <c r="J147" s="273"/>
      <c r="K147" s="273"/>
      <c r="L147" s="278"/>
      <c r="M147" s="279"/>
      <c r="N147" s="280"/>
      <c r="O147" s="280"/>
      <c r="P147" s="280"/>
      <c r="Q147" s="280"/>
      <c r="R147" s="280"/>
      <c r="S147" s="280"/>
      <c r="T147" s="281"/>
      <c r="AT147" s="282" t="s">
        <v>212</v>
      </c>
      <c r="AU147" s="282" t="s">
        <v>165</v>
      </c>
      <c r="AV147" s="14" t="s">
        <v>208</v>
      </c>
      <c r="AW147" s="14" t="s">
        <v>40</v>
      </c>
      <c r="AX147" s="14" t="s">
        <v>85</v>
      </c>
      <c r="AY147" s="282" t="s">
        <v>202</v>
      </c>
    </row>
    <row r="148" s="1" customFormat="1" ht="51" customHeight="1">
      <c r="B148" s="46"/>
      <c r="C148" s="236" t="s">
        <v>275</v>
      </c>
      <c r="D148" s="236" t="s">
        <v>204</v>
      </c>
      <c r="E148" s="237" t="s">
        <v>276</v>
      </c>
      <c r="F148" s="238" t="s">
        <v>277</v>
      </c>
      <c r="G148" s="239" t="s">
        <v>137</v>
      </c>
      <c r="H148" s="240">
        <v>267</v>
      </c>
      <c r="I148" s="241"/>
      <c r="J148" s="242">
        <f>ROUND(I148*H148,2)</f>
        <v>0</v>
      </c>
      <c r="K148" s="238" t="s">
        <v>207</v>
      </c>
      <c r="L148" s="72"/>
      <c r="M148" s="243" t="s">
        <v>76</v>
      </c>
      <c r="N148" s="244" t="s">
        <v>48</v>
      </c>
      <c r="O148" s="47"/>
      <c r="P148" s="245">
        <f>O148*H148</f>
        <v>0</v>
      </c>
      <c r="Q148" s="245">
        <v>0</v>
      </c>
      <c r="R148" s="245">
        <f>Q148*H148</f>
        <v>0</v>
      </c>
      <c r="S148" s="245">
        <v>0</v>
      </c>
      <c r="T148" s="246">
        <f>S148*H148</f>
        <v>0</v>
      </c>
      <c r="AR148" s="24" t="s">
        <v>208</v>
      </c>
      <c r="AT148" s="24" t="s">
        <v>204</v>
      </c>
      <c r="AU148" s="24" t="s">
        <v>165</v>
      </c>
      <c r="AY148" s="24" t="s">
        <v>202</v>
      </c>
      <c r="BE148" s="247">
        <f>IF(N148="základní",J148,0)</f>
        <v>0</v>
      </c>
      <c r="BF148" s="247">
        <f>IF(N148="snížená",J148,0)</f>
        <v>0</v>
      </c>
      <c r="BG148" s="247">
        <f>IF(N148="zákl. přenesená",J148,0)</f>
        <v>0</v>
      </c>
      <c r="BH148" s="247">
        <f>IF(N148="sníž. přenesená",J148,0)</f>
        <v>0</v>
      </c>
      <c r="BI148" s="247">
        <f>IF(N148="nulová",J148,0)</f>
        <v>0</v>
      </c>
      <c r="BJ148" s="24" t="s">
        <v>85</v>
      </c>
      <c r="BK148" s="247">
        <f>ROUND(I148*H148,2)</f>
        <v>0</v>
      </c>
      <c r="BL148" s="24" t="s">
        <v>208</v>
      </c>
      <c r="BM148" s="24" t="s">
        <v>278</v>
      </c>
    </row>
    <row r="149" s="13" customFormat="1">
      <c r="B149" s="261"/>
      <c r="C149" s="262"/>
      <c r="D149" s="248" t="s">
        <v>212</v>
      </c>
      <c r="E149" s="263" t="s">
        <v>76</v>
      </c>
      <c r="F149" s="264" t="s">
        <v>144</v>
      </c>
      <c r="G149" s="262"/>
      <c r="H149" s="265">
        <v>267</v>
      </c>
      <c r="I149" s="266"/>
      <c r="J149" s="262"/>
      <c r="K149" s="262"/>
      <c r="L149" s="267"/>
      <c r="M149" s="268"/>
      <c r="N149" s="269"/>
      <c r="O149" s="269"/>
      <c r="P149" s="269"/>
      <c r="Q149" s="269"/>
      <c r="R149" s="269"/>
      <c r="S149" s="269"/>
      <c r="T149" s="270"/>
      <c r="AT149" s="271" t="s">
        <v>212</v>
      </c>
      <c r="AU149" s="271" t="s">
        <v>165</v>
      </c>
      <c r="AV149" s="13" t="s">
        <v>88</v>
      </c>
      <c r="AW149" s="13" t="s">
        <v>40</v>
      </c>
      <c r="AX149" s="13" t="s">
        <v>78</v>
      </c>
      <c r="AY149" s="271" t="s">
        <v>202</v>
      </c>
    </row>
    <row r="150" s="14" customFormat="1">
      <c r="B150" s="272"/>
      <c r="C150" s="273"/>
      <c r="D150" s="248" t="s">
        <v>212</v>
      </c>
      <c r="E150" s="274" t="s">
        <v>76</v>
      </c>
      <c r="F150" s="275" t="s">
        <v>216</v>
      </c>
      <c r="G150" s="273"/>
      <c r="H150" s="276">
        <v>267</v>
      </c>
      <c r="I150" s="277"/>
      <c r="J150" s="273"/>
      <c r="K150" s="273"/>
      <c r="L150" s="278"/>
      <c r="M150" s="279"/>
      <c r="N150" s="280"/>
      <c r="O150" s="280"/>
      <c r="P150" s="280"/>
      <c r="Q150" s="280"/>
      <c r="R150" s="280"/>
      <c r="S150" s="280"/>
      <c r="T150" s="281"/>
      <c r="AT150" s="282" t="s">
        <v>212</v>
      </c>
      <c r="AU150" s="282" t="s">
        <v>165</v>
      </c>
      <c r="AV150" s="14" t="s">
        <v>208</v>
      </c>
      <c r="AW150" s="14" t="s">
        <v>40</v>
      </c>
      <c r="AX150" s="14" t="s">
        <v>85</v>
      </c>
      <c r="AY150" s="282" t="s">
        <v>202</v>
      </c>
    </row>
    <row r="151" s="1" customFormat="1" ht="16.5" customHeight="1">
      <c r="B151" s="46"/>
      <c r="C151" s="236" t="s">
        <v>9</v>
      </c>
      <c r="D151" s="236" t="s">
        <v>204</v>
      </c>
      <c r="E151" s="237" t="s">
        <v>279</v>
      </c>
      <c r="F151" s="238" t="s">
        <v>280</v>
      </c>
      <c r="G151" s="239" t="s">
        <v>137</v>
      </c>
      <c r="H151" s="240">
        <v>267</v>
      </c>
      <c r="I151" s="241"/>
      <c r="J151" s="242">
        <f>ROUND(I151*H151,2)</f>
        <v>0</v>
      </c>
      <c r="K151" s="238" t="s">
        <v>207</v>
      </c>
      <c r="L151" s="72"/>
      <c r="M151" s="243" t="s">
        <v>76</v>
      </c>
      <c r="N151" s="244" t="s">
        <v>48</v>
      </c>
      <c r="O151" s="47"/>
      <c r="P151" s="245">
        <f>O151*H151</f>
        <v>0</v>
      </c>
      <c r="Q151" s="245">
        <v>0</v>
      </c>
      <c r="R151" s="245">
        <f>Q151*H151</f>
        <v>0</v>
      </c>
      <c r="S151" s="245">
        <v>0</v>
      </c>
      <c r="T151" s="246">
        <f>S151*H151</f>
        <v>0</v>
      </c>
      <c r="AR151" s="24" t="s">
        <v>208</v>
      </c>
      <c r="AT151" s="24" t="s">
        <v>204</v>
      </c>
      <c r="AU151" s="24" t="s">
        <v>165</v>
      </c>
      <c r="AY151" s="24" t="s">
        <v>202</v>
      </c>
      <c r="BE151" s="247">
        <f>IF(N151="základní",J151,0)</f>
        <v>0</v>
      </c>
      <c r="BF151" s="247">
        <f>IF(N151="snížená",J151,0)</f>
        <v>0</v>
      </c>
      <c r="BG151" s="247">
        <f>IF(N151="zákl. přenesená",J151,0)</f>
        <v>0</v>
      </c>
      <c r="BH151" s="247">
        <f>IF(N151="sníž. přenesená",J151,0)</f>
        <v>0</v>
      </c>
      <c r="BI151" s="247">
        <f>IF(N151="nulová",J151,0)</f>
        <v>0</v>
      </c>
      <c r="BJ151" s="24" t="s">
        <v>85</v>
      </c>
      <c r="BK151" s="247">
        <f>ROUND(I151*H151,2)</f>
        <v>0</v>
      </c>
      <c r="BL151" s="24" t="s">
        <v>208</v>
      </c>
      <c r="BM151" s="24" t="s">
        <v>281</v>
      </c>
    </row>
    <row r="152" s="13" customFormat="1">
      <c r="B152" s="261"/>
      <c r="C152" s="262"/>
      <c r="D152" s="248" t="s">
        <v>212</v>
      </c>
      <c r="E152" s="263" t="s">
        <v>76</v>
      </c>
      <c r="F152" s="264" t="s">
        <v>144</v>
      </c>
      <c r="G152" s="262"/>
      <c r="H152" s="265">
        <v>267</v>
      </c>
      <c r="I152" s="266"/>
      <c r="J152" s="262"/>
      <c r="K152" s="262"/>
      <c r="L152" s="267"/>
      <c r="M152" s="268"/>
      <c r="N152" s="269"/>
      <c r="O152" s="269"/>
      <c r="P152" s="269"/>
      <c r="Q152" s="269"/>
      <c r="R152" s="269"/>
      <c r="S152" s="269"/>
      <c r="T152" s="270"/>
      <c r="AT152" s="271" t="s">
        <v>212</v>
      </c>
      <c r="AU152" s="271" t="s">
        <v>165</v>
      </c>
      <c r="AV152" s="13" t="s">
        <v>88</v>
      </c>
      <c r="AW152" s="13" t="s">
        <v>40</v>
      </c>
      <c r="AX152" s="13" t="s">
        <v>78</v>
      </c>
      <c r="AY152" s="271" t="s">
        <v>202</v>
      </c>
    </row>
    <row r="153" s="14" customFormat="1">
      <c r="B153" s="272"/>
      <c r="C153" s="273"/>
      <c r="D153" s="248" t="s">
        <v>212</v>
      </c>
      <c r="E153" s="274" t="s">
        <v>76</v>
      </c>
      <c r="F153" s="275" t="s">
        <v>216</v>
      </c>
      <c r="G153" s="273"/>
      <c r="H153" s="276">
        <v>267</v>
      </c>
      <c r="I153" s="277"/>
      <c r="J153" s="273"/>
      <c r="K153" s="273"/>
      <c r="L153" s="278"/>
      <c r="M153" s="279"/>
      <c r="N153" s="280"/>
      <c r="O153" s="280"/>
      <c r="P153" s="280"/>
      <c r="Q153" s="280"/>
      <c r="R153" s="280"/>
      <c r="S153" s="280"/>
      <c r="T153" s="281"/>
      <c r="AT153" s="282" t="s">
        <v>212</v>
      </c>
      <c r="AU153" s="282" t="s">
        <v>165</v>
      </c>
      <c r="AV153" s="14" t="s">
        <v>208</v>
      </c>
      <c r="AW153" s="14" t="s">
        <v>40</v>
      </c>
      <c r="AX153" s="14" t="s">
        <v>85</v>
      </c>
      <c r="AY153" s="282" t="s">
        <v>202</v>
      </c>
    </row>
    <row r="154" s="1" customFormat="1" ht="25.5" customHeight="1">
      <c r="B154" s="46"/>
      <c r="C154" s="236" t="s">
        <v>282</v>
      </c>
      <c r="D154" s="236" t="s">
        <v>204</v>
      </c>
      <c r="E154" s="237" t="s">
        <v>283</v>
      </c>
      <c r="F154" s="238" t="s">
        <v>284</v>
      </c>
      <c r="G154" s="239" t="s">
        <v>285</v>
      </c>
      <c r="H154" s="240">
        <v>480.60000000000002</v>
      </c>
      <c r="I154" s="241"/>
      <c r="J154" s="242">
        <f>ROUND(I154*H154,2)</f>
        <v>0</v>
      </c>
      <c r="K154" s="238" t="s">
        <v>207</v>
      </c>
      <c r="L154" s="72"/>
      <c r="M154" s="243" t="s">
        <v>76</v>
      </c>
      <c r="N154" s="244" t="s">
        <v>48</v>
      </c>
      <c r="O154" s="47"/>
      <c r="P154" s="245">
        <f>O154*H154</f>
        <v>0</v>
      </c>
      <c r="Q154" s="245">
        <v>0</v>
      </c>
      <c r="R154" s="245">
        <f>Q154*H154</f>
        <v>0</v>
      </c>
      <c r="S154" s="245">
        <v>0</v>
      </c>
      <c r="T154" s="246">
        <f>S154*H154</f>
        <v>0</v>
      </c>
      <c r="AR154" s="24" t="s">
        <v>208</v>
      </c>
      <c r="AT154" s="24" t="s">
        <v>204</v>
      </c>
      <c r="AU154" s="24" t="s">
        <v>165</v>
      </c>
      <c r="AY154" s="24" t="s">
        <v>202</v>
      </c>
      <c r="BE154" s="247">
        <f>IF(N154="základní",J154,0)</f>
        <v>0</v>
      </c>
      <c r="BF154" s="247">
        <f>IF(N154="snížená",J154,0)</f>
        <v>0</v>
      </c>
      <c r="BG154" s="247">
        <f>IF(N154="zákl. přenesená",J154,0)</f>
        <v>0</v>
      </c>
      <c r="BH154" s="247">
        <f>IF(N154="sníž. přenesená",J154,0)</f>
        <v>0</v>
      </c>
      <c r="BI154" s="247">
        <f>IF(N154="nulová",J154,0)</f>
        <v>0</v>
      </c>
      <c r="BJ154" s="24" t="s">
        <v>85</v>
      </c>
      <c r="BK154" s="247">
        <f>ROUND(I154*H154,2)</f>
        <v>0</v>
      </c>
      <c r="BL154" s="24" t="s">
        <v>208</v>
      </c>
      <c r="BM154" s="24" t="s">
        <v>286</v>
      </c>
    </row>
    <row r="155" s="13" customFormat="1">
      <c r="B155" s="261"/>
      <c r="C155" s="262"/>
      <c r="D155" s="248" t="s">
        <v>212</v>
      </c>
      <c r="E155" s="263" t="s">
        <v>76</v>
      </c>
      <c r="F155" s="264" t="s">
        <v>287</v>
      </c>
      <c r="G155" s="262"/>
      <c r="H155" s="265">
        <v>480.60000000000002</v>
      </c>
      <c r="I155" s="266"/>
      <c r="J155" s="262"/>
      <c r="K155" s="262"/>
      <c r="L155" s="267"/>
      <c r="M155" s="268"/>
      <c r="N155" s="269"/>
      <c r="O155" s="269"/>
      <c r="P155" s="269"/>
      <c r="Q155" s="269"/>
      <c r="R155" s="269"/>
      <c r="S155" s="269"/>
      <c r="T155" s="270"/>
      <c r="AT155" s="271" t="s">
        <v>212</v>
      </c>
      <c r="AU155" s="271" t="s">
        <v>165</v>
      </c>
      <c r="AV155" s="13" t="s">
        <v>88</v>
      </c>
      <c r="AW155" s="13" t="s">
        <v>40</v>
      </c>
      <c r="AX155" s="13" t="s">
        <v>78</v>
      </c>
      <c r="AY155" s="271" t="s">
        <v>202</v>
      </c>
    </row>
    <row r="156" s="14" customFormat="1">
      <c r="B156" s="272"/>
      <c r="C156" s="273"/>
      <c r="D156" s="248" t="s">
        <v>212</v>
      </c>
      <c r="E156" s="274" t="s">
        <v>76</v>
      </c>
      <c r="F156" s="275" t="s">
        <v>216</v>
      </c>
      <c r="G156" s="273"/>
      <c r="H156" s="276">
        <v>480.60000000000002</v>
      </c>
      <c r="I156" s="277"/>
      <c r="J156" s="273"/>
      <c r="K156" s="273"/>
      <c r="L156" s="278"/>
      <c r="M156" s="279"/>
      <c r="N156" s="280"/>
      <c r="O156" s="280"/>
      <c r="P156" s="280"/>
      <c r="Q156" s="280"/>
      <c r="R156" s="280"/>
      <c r="S156" s="280"/>
      <c r="T156" s="281"/>
      <c r="AT156" s="282" t="s">
        <v>212</v>
      </c>
      <c r="AU156" s="282" t="s">
        <v>165</v>
      </c>
      <c r="AV156" s="14" t="s">
        <v>208</v>
      </c>
      <c r="AW156" s="14" t="s">
        <v>40</v>
      </c>
      <c r="AX156" s="14" t="s">
        <v>85</v>
      </c>
      <c r="AY156" s="282" t="s">
        <v>202</v>
      </c>
    </row>
    <row r="157" s="1" customFormat="1" ht="16.5" customHeight="1">
      <c r="B157" s="46"/>
      <c r="C157" s="283" t="s">
        <v>288</v>
      </c>
      <c r="D157" s="283" t="s">
        <v>289</v>
      </c>
      <c r="E157" s="284" t="s">
        <v>290</v>
      </c>
      <c r="F157" s="285" t="s">
        <v>291</v>
      </c>
      <c r="G157" s="286" t="s">
        <v>285</v>
      </c>
      <c r="H157" s="287">
        <v>241.5</v>
      </c>
      <c r="I157" s="288"/>
      <c r="J157" s="289">
        <f>ROUND(I157*H157,2)</f>
        <v>0</v>
      </c>
      <c r="K157" s="285" t="s">
        <v>76</v>
      </c>
      <c r="L157" s="290"/>
      <c r="M157" s="291" t="s">
        <v>76</v>
      </c>
      <c r="N157" s="292" t="s">
        <v>48</v>
      </c>
      <c r="O157" s="47"/>
      <c r="P157" s="245">
        <f>O157*H157</f>
        <v>0</v>
      </c>
      <c r="Q157" s="245">
        <v>1</v>
      </c>
      <c r="R157" s="245">
        <f>Q157*H157</f>
        <v>241.5</v>
      </c>
      <c r="S157" s="245">
        <v>0</v>
      </c>
      <c r="T157" s="246">
        <f>S157*H157</f>
        <v>0</v>
      </c>
      <c r="AR157" s="24" t="s">
        <v>292</v>
      </c>
      <c r="AT157" s="24" t="s">
        <v>289</v>
      </c>
      <c r="AU157" s="24" t="s">
        <v>165</v>
      </c>
      <c r="AY157" s="24" t="s">
        <v>202</v>
      </c>
      <c r="BE157" s="247">
        <f>IF(N157="základní",J157,0)</f>
        <v>0</v>
      </c>
      <c r="BF157" s="247">
        <f>IF(N157="snížená",J157,0)</f>
        <v>0</v>
      </c>
      <c r="BG157" s="247">
        <f>IF(N157="zákl. přenesená",J157,0)</f>
        <v>0</v>
      </c>
      <c r="BH157" s="247">
        <f>IF(N157="sníž. přenesená",J157,0)</f>
        <v>0</v>
      </c>
      <c r="BI157" s="247">
        <f>IF(N157="nulová",J157,0)</f>
        <v>0</v>
      </c>
      <c r="BJ157" s="24" t="s">
        <v>85</v>
      </c>
      <c r="BK157" s="247">
        <f>ROUND(I157*H157,2)</f>
        <v>0</v>
      </c>
      <c r="BL157" s="24" t="s">
        <v>208</v>
      </c>
      <c r="BM157" s="24" t="s">
        <v>293</v>
      </c>
    </row>
    <row r="158" s="1" customFormat="1">
      <c r="B158" s="46"/>
      <c r="C158" s="74"/>
      <c r="D158" s="248" t="s">
        <v>210</v>
      </c>
      <c r="E158" s="74"/>
      <c r="F158" s="249" t="s">
        <v>294</v>
      </c>
      <c r="G158" s="74"/>
      <c r="H158" s="74"/>
      <c r="I158" s="204"/>
      <c r="J158" s="74"/>
      <c r="K158" s="74"/>
      <c r="L158" s="72"/>
      <c r="M158" s="250"/>
      <c r="N158" s="47"/>
      <c r="O158" s="47"/>
      <c r="P158" s="47"/>
      <c r="Q158" s="47"/>
      <c r="R158" s="47"/>
      <c r="S158" s="47"/>
      <c r="T158" s="95"/>
      <c r="AT158" s="24" t="s">
        <v>210</v>
      </c>
      <c r="AU158" s="24" t="s">
        <v>165</v>
      </c>
    </row>
    <row r="159" s="12" customFormat="1">
      <c r="B159" s="251"/>
      <c r="C159" s="252"/>
      <c r="D159" s="248" t="s">
        <v>212</v>
      </c>
      <c r="E159" s="253" t="s">
        <v>76</v>
      </c>
      <c r="F159" s="254" t="s">
        <v>295</v>
      </c>
      <c r="G159" s="252"/>
      <c r="H159" s="253" t="s">
        <v>76</v>
      </c>
      <c r="I159" s="255"/>
      <c r="J159" s="252"/>
      <c r="K159" s="252"/>
      <c r="L159" s="256"/>
      <c r="M159" s="257"/>
      <c r="N159" s="258"/>
      <c r="O159" s="258"/>
      <c r="P159" s="258"/>
      <c r="Q159" s="258"/>
      <c r="R159" s="258"/>
      <c r="S159" s="258"/>
      <c r="T159" s="259"/>
      <c r="AT159" s="260" t="s">
        <v>212</v>
      </c>
      <c r="AU159" s="260" t="s">
        <v>165</v>
      </c>
      <c r="AV159" s="12" t="s">
        <v>85</v>
      </c>
      <c r="AW159" s="12" t="s">
        <v>40</v>
      </c>
      <c r="AX159" s="12" t="s">
        <v>78</v>
      </c>
      <c r="AY159" s="260" t="s">
        <v>202</v>
      </c>
    </row>
    <row r="160" s="13" customFormat="1">
      <c r="B160" s="261"/>
      <c r="C160" s="262"/>
      <c r="D160" s="248" t="s">
        <v>212</v>
      </c>
      <c r="E160" s="263" t="s">
        <v>76</v>
      </c>
      <c r="F160" s="264" t="s">
        <v>296</v>
      </c>
      <c r="G160" s="262"/>
      <c r="H160" s="265">
        <v>241.5</v>
      </c>
      <c r="I160" s="266"/>
      <c r="J160" s="262"/>
      <c r="K160" s="262"/>
      <c r="L160" s="267"/>
      <c r="M160" s="268"/>
      <c r="N160" s="269"/>
      <c r="O160" s="269"/>
      <c r="P160" s="269"/>
      <c r="Q160" s="269"/>
      <c r="R160" s="269"/>
      <c r="S160" s="269"/>
      <c r="T160" s="270"/>
      <c r="AT160" s="271" t="s">
        <v>212</v>
      </c>
      <c r="AU160" s="271" t="s">
        <v>165</v>
      </c>
      <c r="AV160" s="13" t="s">
        <v>88</v>
      </c>
      <c r="AW160" s="13" t="s">
        <v>40</v>
      </c>
      <c r="AX160" s="13" t="s">
        <v>78</v>
      </c>
      <c r="AY160" s="271" t="s">
        <v>202</v>
      </c>
    </row>
    <row r="161" s="14" customFormat="1">
      <c r="B161" s="272"/>
      <c r="C161" s="273"/>
      <c r="D161" s="248" t="s">
        <v>212</v>
      </c>
      <c r="E161" s="274" t="s">
        <v>76</v>
      </c>
      <c r="F161" s="275" t="s">
        <v>216</v>
      </c>
      <c r="G161" s="273"/>
      <c r="H161" s="276">
        <v>241.5</v>
      </c>
      <c r="I161" s="277"/>
      <c r="J161" s="273"/>
      <c r="K161" s="273"/>
      <c r="L161" s="278"/>
      <c r="M161" s="279"/>
      <c r="N161" s="280"/>
      <c r="O161" s="280"/>
      <c r="P161" s="280"/>
      <c r="Q161" s="280"/>
      <c r="R161" s="280"/>
      <c r="S161" s="280"/>
      <c r="T161" s="281"/>
      <c r="AT161" s="282" t="s">
        <v>212</v>
      </c>
      <c r="AU161" s="282" t="s">
        <v>165</v>
      </c>
      <c r="AV161" s="14" t="s">
        <v>208</v>
      </c>
      <c r="AW161" s="14" t="s">
        <v>40</v>
      </c>
      <c r="AX161" s="14" t="s">
        <v>85</v>
      </c>
      <c r="AY161" s="282" t="s">
        <v>202</v>
      </c>
    </row>
    <row r="162" s="11" customFormat="1" ht="22.32" customHeight="1">
      <c r="B162" s="220"/>
      <c r="C162" s="221"/>
      <c r="D162" s="222" t="s">
        <v>77</v>
      </c>
      <c r="E162" s="234" t="s">
        <v>262</v>
      </c>
      <c r="F162" s="234" t="s">
        <v>297</v>
      </c>
      <c r="G162" s="221"/>
      <c r="H162" s="221"/>
      <c r="I162" s="224"/>
      <c r="J162" s="235">
        <f>BK162</f>
        <v>0</v>
      </c>
      <c r="K162" s="221"/>
      <c r="L162" s="226"/>
      <c r="M162" s="227"/>
      <c r="N162" s="228"/>
      <c r="O162" s="228"/>
      <c r="P162" s="229">
        <f>SUM(P163:P202)</f>
        <v>0</v>
      </c>
      <c r="Q162" s="228"/>
      <c r="R162" s="229">
        <f>SUM(R163:R202)</f>
        <v>0.013560000000000001</v>
      </c>
      <c r="S162" s="228"/>
      <c r="T162" s="230">
        <f>SUM(T163:T202)</f>
        <v>0</v>
      </c>
      <c r="AR162" s="231" t="s">
        <v>85</v>
      </c>
      <c r="AT162" s="232" t="s">
        <v>77</v>
      </c>
      <c r="AU162" s="232" t="s">
        <v>88</v>
      </c>
      <c r="AY162" s="231" t="s">
        <v>202</v>
      </c>
      <c r="BK162" s="233">
        <f>SUM(BK163:BK202)</f>
        <v>0</v>
      </c>
    </row>
    <row r="163" s="1" customFormat="1" ht="25.5" customHeight="1">
      <c r="B163" s="46"/>
      <c r="C163" s="236" t="s">
        <v>298</v>
      </c>
      <c r="D163" s="236" t="s">
        <v>204</v>
      </c>
      <c r="E163" s="237" t="s">
        <v>299</v>
      </c>
      <c r="F163" s="238" t="s">
        <v>300</v>
      </c>
      <c r="G163" s="239" t="s">
        <v>137</v>
      </c>
      <c r="H163" s="240">
        <v>88.049999999999997</v>
      </c>
      <c r="I163" s="241"/>
      <c r="J163" s="242">
        <f>ROUND(I163*H163,2)</f>
        <v>0</v>
      </c>
      <c r="K163" s="238" t="s">
        <v>207</v>
      </c>
      <c r="L163" s="72"/>
      <c r="M163" s="243" t="s">
        <v>76</v>
      </c>
      <c r="N163" s="244" t="s">
        <v>48</v>
      </c>
      <c r="O163" s="47"/>
      <c r="P163" s="245">
        <f>O163*H163</f>
        <v>0</v>
      </c>
      <c r="Q163" s="245">
        <v>0</v>
      </c>
      <c r="R163" s="245">
        <f>Q163*H163</f>
        <v>0</v>
      </c>
      <c r="S163" s="245">
        <v>0</v>
      </c>
      <c r="T163" s="246">
        <f>S163*H163</f>
        <v>0</v>
      </c>
      <c r="AR163" s="24" t="s">
        <v>208</v>
      </c>
      <c r="AT163" s="24" t="s">
        <v>204</v>
      </c>
      <c r="AU163" s="24" t="s">
        <v>165</v>
      </c>
      <c r="AY163" s="24" t="s">
        <v>202</v>
      </c>
      <c r="BE163" s="247">
        <f>IF(N163="základní",J163,0)</f>
        <v>0</v>
      </c>
      <c r="BF163" s="247">
        <f>IF(N163="snížená",J163,0)</f>
        <v>0</v>
      </c>
      <c r="BG163" s="247">
        <f>IF(N163="zákl. přenesená",J163,0)</f>
        <v>0</v>
      </c>
      <c r="BH163" s="247">
        <f>IF(N163="sníž. přenesená",J163,0)</f>
        <v>0</v>
      </c>
      <c r="BI163" s="247">
        <f>IF(N163="nulová",J163,0)</f>
        <v>0</v>
      </c>
      <c r="BJ163" s="24" t="s">
        <v>85</v>
      </c>
      <c r="BK163" s="247">
        <f>ROUND(I163*H163,2)</f>
        <v>0</v>
      </c>
      <c r="BL163" s="24" t="s">
        <v>208</v>
      </c>
      <c r="BM163" s="24" t="s">
        <v>301</v>
      </c>
    </row>
    <row r="164" s="13" customFormat="1">
      <c r="B164" s="261"/>
      <c r="C164" s="262"/>
      <c r="D164" s="248" t="s">
        <v>212</v>
      </c>
      <c r="E164" s="263" t="s">
        <v>76</v>
      </c>
      <c r="F164" s="264" t="s">
        <v>302</v>
      </c>
      <c r="G164" s="262"/>
      <c r="H164" s="265">
        <v>88.049999999999997</v>
      </c>
      <c r="I164" s="266"/>
      <c r="J164" s="262"/>
      <c r="K164" s="262"/>
      <c r="L164" s="267"/>
      <c r="M164" s="268"/>
      <c r="N164" s="269"/>
      <c r="O164" s="269"/>
      <c r="P164" s="269"/>
      <c r="Q164" s="269"/>
      <c r="R164" s="269"/>
      <c r="S164" s="269"/>
      <c r="T164" s="270"/>
      <c r="AT164" s="271" t="s">
        <v>212</v>
      </c>
      <c r="AU164" s="271" t="s">
        <v>165</v>
      </c>
      <c r="AV164" s="13" t="s">
        <v>88</v>
      </c>
      <c r="AW164" s="13" t="s">
        <v>40</v>
      </c>
      <c r="AX164" s="13" t="s">
        <v>78</v>
      </c>
      <c r="AY164" s="271" t="s">
        <v>202</v>
      </c>
    </row>
    <row r="165" s="14" customFormat="1">
      <c r="B165" s="272"/>
      <c r="C165" s="273"/>
      <c r="D165" s="248" t="s">
        <v>212</v>
      </c>
      <c r="E165" s="274" t="s">
        <v>76</v>
      </c>
      <c r="F165" s="275" t="s">
        <v>216</v>
      </c>
      <c r="G165" s="273"/>
      <c r="H165" s="276">
        <v>88.049999999999997</v>
      </c>
      <c r="I165" s="277"/>
      <c r="J165" s="273"/>
      <c r="K165" s="273"/>
      <c r="L165" s="278"/>
      <c r="M165" s="279"/>
      <c r="N165" s="280"/>
      <c r="O165" s="280"/>
      <c r="P165" s="280"/>
      <c r="Q165" s="280"/>
      <c r="R165" s="280"/>
      <c r="S165" s="280"/>
      <c r="T165" s="281"/>
      <c r="AT165" s="282" t="s">
        <v>212</v>
      </c>
      <c r="AU165" s="282" t="s">
        <v>165</v>
      </c>
      <c r="AV165" s="14" t="s">
        <v>208</v>
      </c>
      <c r="AW165" s="14" t="s">
        <v>40</v>
      </c>
      <c r="AX165" s="14" t="s">
        <v>85</v>
      </c>
      <c r="AY165" s="282" t="s">
        <v>202</v>
      </c>
    </row>
    <row r="166" s="1" customFormat="1" ht="16.5" customHeight="1">
      <c r="B166" s="46"/>
      <c r="C166" s="236" t="s">
        <v>303</v>
      </c>
      <c r="D166" s="236" t="s">
        <v>204</v>
      </c>
      <c r="E166" s="237" t="s">
        <v>304</v>
      </c>
      <c r="F166" s="238" t="s">
        <v>305</v>
      </c>
      <c r="G166" s="239" t="s">
        <v>137</v>
      </c>
      <c r="H166" s="240">
        <v>88.049999999999997</v>
      </c>
      <c r="I166" s="241"/>
      <c r="J166" s="242">
        <f>ROUND(I166*H166,2)</f>
        <v>0</v>
      </c>
      <c r="K166" s="238" t="s">
        <v>207</v>
      </c>
      <c r="L166" s="72"/>
      <c r="M166" s="243" t="s">
        <v>76</v>
      </c>
      <c r="N166" s="244" t="s">
        <v>48</v>
      </c>
      <c r="O166" s="47"/>
      <c r="P166" s="245">
        <f>O166*H166</f>
        <v>0</v>
      </c>
      <c r="Q166" s="245">
        <v>0</v>
      </c>
      <c r="R166" s="245">
        <f>Q166*H166</f>
        <v>0</v>
      </c>
      <c r="S166" s="245">
        <v>0</v>
      </c>
      <c r="T166" s="246">
        <f>S166*H166</f>
        <v>0</v>
      </c>
      <c r="AR166" s="24" t="s">
        <v>208</v>
      </c>
      <c r="AT166" s="24" t="s">
        <v>204</v>
      </c>
      <c r="AU166" s="24" t="s">
        <v>165</v>
      </c>
      <c r="AY166" s="24" t="s">
        <v>202</v>
      </c>
      <c r="BE166" s="247">
        <f>IF(N166="základní",J166,0)</f>
        <v>0</v>
      </c>
      <c r="BF166" s="247">
        <f>IF(N166="snížená",J166,0)</f>
        <v>0</v>
      </c>
      <c r="BG166" s="247">
        <f>IF(N166="zákl. přenesená",J166,0)</f>
        <v>0</v>
      </c>
      <c r="BH166" s="247">
        <f>IF(N166="sníž. přenesená",J166,0)</f>
        <v>0</v>
      </c>
      <c r="BI166" s="247">
        <f>IF(N166="nulová",J166,0)</f>
        <v>0</v>
      </c>
      <c r="BJ166" s="24" t="s">
        <v>85</v>
      </c>
      <c r="BK166" s="247">
        <f>ROUND(I166*H166,2)</f>
        <v>0</v>
      </c>
      <c r="BL166" s="24" t="s">
        <v>208</v>
      </c>
      <c r="BM166" s="24" t="s">
        <v>306</v>
      </c>
    </row>
    <row r="167" s="13" customFormat="1">
      <c r="B167" s="261"/>
      <c r="C167" s="262"/>
      <c r="D167" s="248" t="s">
        <v>212</v>
      </c>
      <c r="E167" s="263" t="s">
        <v>76</v>
      </c>
      <c r="F167" s="264" t="s">
        <v>302</v>
      </c>
      <c r="G167" s="262"/>
      <c r="H167" s="265">
        <v>88.049999999999997</v>
      </c>
      <c r="I167" s="266"/>
      <c r="J167" s="262"/>
      <c r="K167" s="262"/>
      <c r="L167" s="267"/>
      <c r="M167" s="268"/>
      <c r="N167" s="269"/>
      <c r="O167" s="269"/>
      <c r="P167" s="269"/>
      <c r="Q167" s="269"/>
      <c r="R167" s="269"/>
      <c r="S167" s="269"/>
      <c r="T167" s="270"/>
      <c r="AT167" s="271" t="s">
        <v>212</v>
      </c>
      <c r="AU167" s="271" t="s">
        <v>165</v>
      </c>
      <c r="AV167" s="13" t="s">
        <v>88</v>
      </c>
      <c r="AW167" s="13" t="s">
        <v>40</v>
      </c>
      <c r="AX167" s="13" t="s">
        <v>78</v>
      </c>
      <c r="AY167" s="271" t="s">
        <v>202</v>
      </c>
    </row>
    <row r="168" s="14" customFormat="1">
      <c r="B168" s="272"/>
      <c r="C168" s="273"/>
      <c r="D168" s="248" t="s">
        <v>212</v>
      </c>
      <c r="E168" s="274" t="s">
        <v>76</v>
      </c>
      <c r="F168" s="275" t="s">
        <v>216</v>
      </c>
      <c r="G168" s="273"/>
      <c r="H168" s="276">
        <v>88.049999999999997</v>
      </c>
      <c r="I168" s="277"/>
      <c r="J168" s="273"/>
      <c r="K168" s="273"/>
      <c r="L168" s="278"/>
      <c r="M168" s="279"/>
      <c r="N168" s="280"/>
      <c r="O168" s="280"/>
      <c r="P168" s="280"/>
      <c r="Q168" s="280"/>
      <c r="R168" s="280"/>
      <c r="S168" s="280"/>
      <c r="T168" s="281"/>
      <c r="AT168" s="282" t="s">
        <v>212</v>
      </c>
      <c r="AU168" s="282" t="s">
        <v>165</v>
      </c>
      <c r="AV168" s="14" t="s">
        <v>208</v>
      </c>
      <c r="AW168" s="14" t="s">
        <v>40</v>
      </c>
      <c r="AX168" s="14" t="s">
        <v>85</v>
      </c>
      <c r="AY168" s="282" t="s">
        <v>202</v>
      </c>
    </row>
    <row r="169" s="1" customFormat="1" ht="25.5" customHeight="1">
      <c r="B169" s="46"/>
      <c r="C169" s="236" t="s">
        <v>307</v>
      </c>
      <c r="D169" s="236" t="s">
        <v>204</v>
      </c>
      <c r="E169" s="237" t="s">
        <v>308</v>
      </c>
      <c r="F169" s="238" t="s">
        <v>309</v>
      </c>
      <c r="G169" s="239" t="s">
        <v>130</v>
      </c>
      <c r="H169" s="240">
        <v>880.5</v>
      </c>
      <c r="I169" s="241"/>
      <c r="J169" s="242">
        <f>ROUND(I169*H169,2)</f>
        <v>0</v>
      </c>
      <c r="K169" s="238" t="s">
        <v>207</v>
      </c>
      <c r="L169" s="72"/>
      <c r="M169" s="243" t="s">
        <v>76</v>
      </c>
      <c r="N169" s="244" t="s">
        <v>48</v>
      </c>
      <c r="O169" s="47"/>
      <c r="P169" s="245">
        <f>O169*H169</f>
        <v>0</v>
      </c>
      <c r="Q169" s="245">
        <v>0</v>
      </c>
      <c r="R169" s="245">
        <f>Q169*H169</f>
        <v>0</v>
      </c>
      <c r="S169" s="245">
        <v>0</v>
      </c>
      <c r="T169" s="246">
        <f>S169*H169</f>
        <v>0</v>
      </c>
      <c r="AR169" s="24" t="s">
        <v>208</v>
      </c>
      <c r="AT169" s="24" t="s">
        <v>204</v>
      </c>
      <c r="AU169" s="24" t="s">
        <v>165</v>
      </c>
      <c r="AY169" s="24" t="s">
        <v>202</v>
      </c>
      <c r="BE169" s="247">
        <f>IF(N169="základní",J169,0)</f>
        <v>0</v>
      </c>
      <c r="BF169" s="247">
        <f>IF(N169="snížená",J169,0)</f>
        <v>0</v>
      </c>
      <c r="BG169" s="247">
        <f>IF(N169="zákl. přenesená",J169,0)</f>
        <v>0</v>
      </c>
      <c r="BH169" s="247">
        <f>IF(N169="sníž. přenesená",J169,0)</f>
        <v>0</v>
      </c>
      <c r="BI169" s="247">
        <f>IF(N169="nulová",J169,0)</f>
        <v>0</v>
      </c>
      <c r="BJ169" s="24" t="s">
        <v>85</v>
      </c>
      <c r="BK169" s="247">
        <f>ROUND(I169*H169,2)</f>
        <v>0</v>
      </c>
      <c r="BL169" s="24" t="s">
        <v>208</v>
      </c>
      <c r="BM169" s="24" t="s">
        <v>310</v>
      </c>
    </row>
    <row r="170" s="13" customFormat="1">
      <c r="B170" s="261"/>
      <c r="C170" s="262"/>
      <c r="D170" s="248" t="s">
        <v>212</v>
      </c>
      <c r="E170" s="263" t="s">
        <v>76</v>
      </c>
      <c r="F170" s="264" t="s">
        <v>166</v>
      </c>
      <c r="G170" s="262"/>
      <c r="H170" s="265">
        <v>880.5</v>
      </c>
      <c r="I170" s="266"/>
      <c r="J170" s="262"/>
      <c r="K170" s="262"/>
      <c r="L170" s="267"/>
      <c r="M170" s="268"/>
      <c r="N170" s="269"/>
      <c r="O170" s="269"/>
      <c r="P170" s="269"/>
      <c r="Q170" s="269"/>
      <c r="R170" s="269"/>
      <c r="S170" s="269"/>
      <c r="T170" s="270"/>
      <c r="AT170" s="271" t="s">
        <v>212</v>
      </c>
      <c r="AU170" s="271" t="s">
        <v>165</v>
      </c>
      <c r="AV170" s="13" t="s">
        <v>88</v>
      </c>
      <c r="AW170" s="13" t="s">
        <v>40</v>
      </c>
      <c r="AX170" s="13" t="s">
        <v>78</v>
      </c>
      <c r="AY170" s="271" t="s">
        <v>202</v>
      </c>
    </row>
    <row r="171" s="14" customFormat="1">
      <c r="B171" s="272"/>
      <c r="C171" s="273"/>
      <c r="D171" s="248" t="s">
        <v>212</v>
      </c>
      <c r="E171" s="274" t="s">
        <v>76</v>
      </c>
      <c r="F171" s="275" t="s">
        <v>216</v>
      </c>
      <c r="G171" s="273"/>
      <c r="H171" s="276">
        <v>880.5</v>
      </c>
      <c r="I171" s="277"/>
      <c r="J171" s="273"/>
      <c r="K171" s="273"/>
      <c r="L171" s="278"/>
      <c r="M171" s="279"/>
      <c r="N171" s="280"/>
      <c r="O171" s="280"/>
      <c r="P171" s="280"/>
      <c r="Q171" s="280"/>
      <c r="R171" s="280"/>
      <c r="S171" s="280"/>
      <c r="T171" s="281"/>
      <c r="AT171" s="282" t="s">
        <v>212</v>
      </c>
      <c r="AU171" s="282" t="s">
        <v>165</v>
      </c>
      <c r="AV171" s="14" t="s">
        <v>208</v>
      </c>
      <c r="AW171" s="14" t="s">
        <v>40</v>
      </c>
      <c r="AX171" s="14" t="s">
        <v>85</v>
      </c>
      <c r="AY171" s="282" t="s">
        <v>202</v>
      </c>
    </row>
    <row r="172" s="1" customFormat="1" ht="16.5" customHeight="1">
      <c r="B172" s="46"/>
      <c r="C172" s="283" t="s">
        <v>311</v>
      </c>
      <c r="D172" s="283" t="s">
        <v>289</v>
      </c>
      <c r="E172" s="284" t="s">
        <v>312</v>
      </c>
      <c r="F172" s="285" t="s">
        <v>313</v>
      </c>
      <c r="G172" s="286" t="s">
        <v>314</v>
      </c>
      <c r="H172" s="287">
        <v>13.208</v>
      </c>
      <c r="I172" s="288"/>
      <c r="J172" s="289">
        <f>ROUND(I172*H172,2)</f>
        <v>0</v>
      </c>
      <c r="K172" s="285" t="s">
        <v>207</v>
      </c>
      <c r="L172" s="290"/>
      <c r="M172" s="291" t="s">
        <v>76</v>
      </c>
      <c r="N172" s="292" t="s">
        <v>48</v>
      </c>
      <c r="O172" s="47"/>
      <c r="P172" s="245">
        <f>O172*H172</f>
        <v>0</v>
      </c>
      <c r="Q172" s="245">
        <v>0.001</v>
      </c>
      <c r="R172" s="245">
        <f>Q172*H172</f>
        <v>0.013208000000000001</v>
      </c>
      <c r="S172" s="245">
        <v>0</v>
      </c>
      <c r="T172" s="246">
        <f>S172*H172</f>
        <v>0</v>
      </c>
      <c r="AR172" s="24" t="s">
        <v>292</v>
      </c>
      <c r="AT172" s="24" t="s">
        <v>289</v>
      </c>
      <c r="AU172" s="24" t="s">
        <v>165</v>
      </c>
      <c r="AY172" s="24" t="s">
        <v>202</v>
      </c>
      <c r="BE172" s="247">
        <f>IF(N172="základní",J172,0)</f>
        <v>0</v>
      </c>
      <c r="BF172" s="247">
        <f>IF(N172="snížená",J172,0)</f>
        <v>0</v>
      </c>
      <c r="BG172" s="247">
        <f>IF(N172="zákl. přenesená",J172,0)</f>
        <v>0</v>
      </c>
      <c r="BH172" s="247">
        <f>IF(N172="sníž. přenesená",J172,0)</f>
        <v>0</v>
      </c>
      <c r="BI172" s="247">
        <f>IF(N172="nulová",J172,0)</f>
        <v>0</v>
      </c>
      <c r="BJ172" s="24" t="s">
        <v>85</v>
      </c>
      <c r="BK172" s="247">
        <f>ROUND(I172*H172,2)</f>
        <v>0</v>
      </c>
      <c r="BL172" s="24" t="s">
        <v>208</v>
      </c>
      <c r="BM172" s="24" t="s">
        <v>315</v>
      </c>
    </row>
    <row r="173" s="13" customFormat="1">
      <c r="B173" s="261"/>
      <c r="C173" s="262"/>
      <c r="D173" s="248" t="s">
        <v>212</v>
      </c>
      <c r="E173" s="263" t="s">
        <v>76</v>
      </c>
      <c r="F173" s="264" t="s">
        <v>166</v>
      </c>
      <c r="G173" s="262"/>
      <c r="H173" s="265">
        <v>880.5</v>
      </c>
      <c r="I173" s="266"/>
      <c r="J173" s="262"/>
      <c r="K173" s="262"/>
      <c r="L173" s="267"/>
      <c r="M173" s="268"/>
      <c r="N173" s="269"/>
      <c r="O173" s="269"/>
      <c r="P173" s="269"/>
      <c r="Q173" s="269"/>
      <c r="R173" s="269"/>
      <c r="S173" s="269"/>
      <c r="T173" s="270"/>
      <c r="AT173" s="271" t="s">
        <v>212</v>
      </c>
      <c r="AU173" s="271" t="s">
        <v>165</v>
      </c>
      <c r="AV173" s="13" t="s">
        <v>88</v>
      </c>
      <c r="AW173" s="13" t="s">
        <v>40</v>
      </c>
      <c r="AX173" s="13" t="s">
        <v>78</v>
      </c>
      <c r="AY173" s="271" t="s">
        <v>202</v>
      </c>
    </row>
    <row r="174" s="14" customFormat="1">
      <c r="B174" s="272"/>
      <c r="C174" s="273"/>
      <c r="D174" s="248" t="s">
        <v>212</v>
      </c>
      <c r="E174" s="274" t="s">
        <v>76</v>
      </c>
      <c r="F174" s="275" t="s">
        <v>216</v>
      </c>
      <c r="G174" s="273"/>
      <c r="H174" s="276">
        <v>880.5</v>
      </c>
      <c r="I174" s="277"/>
      <c r="J174" s="273"/>
      <c r="K174" s="273"/>
      <c r="L174" s="278"/>
      <c r="M174" s="279"/>
      <c r="N174" s="280"/>
      <c r="O174" s="280"/>
      <c r="P174" s="280"/>
      <c r="Q174" s="280"/>
      <c r="R174" s="280"/>
      <c r="S174" s="280"/>
      <c r="T174" s="281"/>
      <c r="AT174" s="282" t="s">
        <v>212</v>
      </c>
      <c r="AU174" s="282" t="s">
        <v>165</v>
      </c>
      <c r="AV174" s="14" t="s">
        <v>208</v>
      </c>
      <c r="AW174" s="14" t="s">
        <v>40</v>
      </c>
      <c r="AX174" s="14" t="s">
        <v>85</v>
      </c>
      <c r="AY174" s="282" t="s">
        <v>202</v>
      </c>
    </row>
    <row r="175" s="13" customFormat="1">
      <c r="B175" s="261"/>
      <c r="C175" s="262"/>
      <c r="D175" s="248" t="s">
        <v>212</v>
      </c>
      <c r="E175" s="262"/>
      <c r="F175" s="264" t="s">
        <v>316</v>
      </c>
      <c r="G175" s="262"/>
      <c r="H175" s="265">
        <v>13.208</v>
      </c>
      <c r="I175" s="266"/>
      <c r="J175" s="262"/>
      <c r="K175" s="262"/>
      <c r="L175" s="267"/>
      <c r="M175" s="268"/>
      <c r="N175" s="269"/>
      <c r="O175" s="269"/>
      <c r="P175" s="269"/>
      <c r="Q175" s="269"/>
      <c r="R175" s="269"/>
      <c r="S175" s="269"/>
      <c r="T175" s="270"/>
      <c r="AT175" s="271" t="s">
        <v>212</v>
      </c>
      <c r="AU175" s="271" t="s">
        <v>165</v>
      </c>
      <c r="AV175" s="13" t="s">
        <v>88</v>
      </c>
      <c r="AW175" s="13" t="s">
        <v>6</v>
      </c>
      <c r="AX175" s="13" t="s">
        <v>85</v>
      </c>
      <c r="AY175" s="271" t="s">
        <v>202</v>
      </c>
    </row>
    <row r="176" s="1" customFormat="1" ht="25.5" customHeight="1">
      <c r="B176" s="46"/>
      <c r="C176" s="236" t="s">
        <v>317</v>
      </c>
      <c r="D176" s="236" t="s">
        <v>204</v>
      </c>
      <c r="E176" s="237" t="s">
        <v>318</v>
      </c>
      <c r="F176" s="238" t="s">
        <v>319</v>
      </c>
      <c r="G176" s="239" t="s">
        <v>130</v>
      </c>
      <c r="H176" s="240">
        <v>880.5</v>
      </c>
      <c r="I176" s="241"/>
      <c r="J176" s="242">
        <f>ROUND(I176*H176,2)</f>
        <v>0</v>
      </c>
      <c r="K176" s="238" t="s">
        <v>207</v>
      </c>
      <c r="L176" s="72"/>
      <c r="M176" s="243" t="s">
        <v>76</v>
      </c>
      <c r="N176" s="244" t="s">
        <v>48</v>
      </c>
      <c r="O176" s="47"/>
      <c r="P176" s="245">
        <f>O176*H176</f>
        <v>0</v>
      </c>
      <c r="Q176" s="245">
        <v>0</v>
      </c>
      <c r="R176" s="245">
        <f>Q176*H176</f>
        <v>0</v>
      </c>
      <c r="S176" s="245">
        <v>0</v>
      </c>
      <c r="T176" s="246">
        <f>S176*H176</f>
        <v>0</v>
      </c>
      <c r="AR176" s="24" t="s">
        <v>208</v>
      </c>
      <c r="AT176" s="24" t="s">
        <v>204</v>
      </c>
      <c r="AU176" s="24" t="s">
        <v>165</v>
      </c>
      <c r="AY176" s="24" t="s">
        <v>202</v>
      </c>
      <c r="BE176" s="247">
        <f>IF(N176="základní",J176,0)</f>
        <v>0</v>
      </c>
      <c r="BF176" s="247">
        <f>IF(N176="snížená",J176,0)</f>
        <v>0</v>
      </c>
      <c r="BG176" s="247">
        <f>IF(N176="zákl. přenesená",J176,0)</f>
        <v>0</v>
      </c>
      <c r="BH176" s="247">
        <f>IF(N176="sníž. přenesená",J176,0)</f>
        <v>0</v>
      </c>
      <c r="BI176" s="247">
        <f>IF(N176="nulová",J176,0)</f>
        <v>0</v>
      </c>
      <c r="BJ176" s="24" t="s">
        <v>85</v>
      </c>
      <c r="BK176" s="247">
        <f>ROUND(I176*H176,2)</f>
        <v>0</v>
      </c>
      <c r="BL176" s="24" t="s">
        <v>208</v>
      </c>
      <c r="BM176" s="24" t="s">
        <v>320</v>
      </c>
    </row>
    <row r="177" s="1" customFormat="1">
      <c r="B177" s="46"/>
      <c r="C177" s="74"/>
      <c r="D177" s="248" t="s">
        <v>210</v>
      </c>
      <c r="E177" s="74"/>
      <c r="F177" s="249" t="s">
        <v>321</v>
      </c>
      <c r="G177" s="74"/>
      <c r="H177" s="74"/>
      <c r="I177" s="204"/>
      <c r="J177" s="74"/>
      <c r="K177" s="74"/>
      <c r="L177" s="72"/>
      <c r="M177" s="250"/>
      <c r="N177" s="47"/>
      <c r="O177" s="47"/>
      <c r="P177" s="47"/>
      <c r="Q177" s="47"/>
      <c r="R177" s="47"/>
      <c r="S177" s="47"/>
      <c r="T177" s="95"/>
      <c r="AT177" s="24" t="s">
        <v>210</v>
      </c>
      <c r="AU177" s="24" t="s">
        <v>165</v>
      </c>
    </row>
    <row r="178" s="12" customFormat="1">
      <c r="B178" s="251"/>
      <c r="C178" s="252"/>
      <c r="D178" s="248" t="s">
        <v>212</v>
      </c>
      <c r="E178" s="253" t="s">
        <v>76</v>
      </c>
      <c r="F178" s="254" t="s">
        <v>213</v>
      </c>
      <c r="G178" s="252"/>
      <c r="H178" s="253" t="s">
        <v>76</v>
      </c>
      <c r="I178" s="255"/>
      <c r="J178" s="252"/>
      <c r="K178" s="252"/>
      <c r="L178" s="256"/>
      <c r="M178" s="257"/>
      <c r="N178" s="258"/>
      <c r="O178" s="258"/>
      <c r="P178" s="258"/>
      <c r="Q178" s="258"/>
      <c r="R178" s="258"/>
      <c r="S178" s="258"/>
      <c r="T178" s="259"/>
      <c r="AT178" s="260" t="s">
        <v>212</v>
      </c>
      <c r="AU178" s="260" t="s">
        <v>165</v>
      </c>
      <c r="AV178" s="12" t="s">
        <v>85</v>
      </c>
      <c r="AW178" s="12" t="s">
        <v>40</v>
      </c>
      <c r="AX178" s="12" t="s">
        <v>78</v>
      </c>
      <c r="AY178" s="260" t="s">
        <v>202</v>
      </c>
    </row>
    <row r="179" s="13" customFormat="1">
      <c r="B179" s="261"/>
      <c r="C179" s="262"/>
      <c r="D179" s="248" t="s">
        <v>212</v>
      </c>
      <c r="E179" s="263" t="s">
        <v>166</v>
      </c>
      <c r="F179" s="264" t="s">
        <v>168</v>
      </c>
      <c r="G179" s="262"/>
      <c r="H179" s="265">
        <v>880.5</v>
      </c>
      <c r="I179" s="266"/>
      <c r="J179" s="262"/>
      <c r="K179" s="262"/>
      <c r="L179" s="267"/>
      <c r="M179" s="268"/>
      <c r="N179" s="269"/>
      <c r="O179" s="269"/>
      <c r="P179" s="269"/>
      <c r="Q179" s="269"/>
      <c r="R179" s="269"/>
      <c r="S179" s="269"/>
      <c r="T179" s="270"/>
      <c r="AT179" s="271" t="s">
        <v>212</v>
      </c>
      <c r="AU179" s="271" t="s">
        <v>165</v>
      </c>
      <c r="AV179" s="13" t="s">
        <v>88</v>
      </c>
      <c r="AW179" s="13" t="s">
        <v>40</v>
      </c>
      <c r="AX179" s="13" t="s">
        <v>78</v>
      </c>
      <c r="AY179" s="271" t="s">
        <v>202</v>
      </c>
    </row>
    <row r="180" s="14" customFormat="1">
      <c r="B180" s="272"/>
      <c r="C180" s="273"/>
      <c r="D180" s="248" t="s">
        <v>212</v>
      </c>
      <c r="E180" s="274" t="s">
        <v>76</v>
      </c>
      <c r="F180" s="275" t="s">
        <v>216</v>
      </c>
      <c r="G180" s="273"/>
      <c r="H180" s="276">
        <v>880.5</v>
      </c>
      <c r="I180" s="277"/>
      <c r="J180" s="273"/>
      <c r="K180" s="273"/>
      <c r="L180" s="278"/>
      <c r="M180" s="279"/>
      <c r="N180" s="280"/>
      <c r="O180" s="280"/>
      <c r="P180" s="280"/>
      <c r="Q180" s="280"/>
      <c r="R180" s="280"/>
      <c r="S180" s="280"/>
      <c r="T180" s="281"/>
      <c r="AT180" s="282" t="s">
        <v>212</v>
      </c>
      <c r="AU180" s="282" t="s">
        <v>165</v>
      </c>
      <c r="AV180" s="14" t="s">
        <v>208</v>
      </c>
      <c r="AW180" s="14" t="s">
        <v>40</v>
      </c>
      <c r="AX180" s="14" t="s">
        <v>85</v>
      </c>
      <c r="AY180" s="282" t="s">
        <v>202</v>
      </c>
    </row>
    <row r="181" s="1" customFormat="1" ht="16.5" customHeight="1">
      <c r="B181" s="46"/>
      <c r="C181" s="236" t="s">
        <v>322</v>
      </c>
      <c r="D181" s="236" t="s">
        <v>204</v>
      </c>
      <c r="E181" s="237" t="s">
        <v>323</v>
      </c>
      <c r="F181" s="238" t="s">
        <v>324</v>
      </c>
      <c r="G181" s="239" t="s">
        <v>130</v>
      </c>
      <c r="H181" s="240">
        <v>880.5</v>
      </c>
      <c r="I181" s="241"/>
      <c r="J181" s="242">
        <f>ROUND(I181*H181,2)</f>
        <v>0</v>
      </c>
      <c r="K181" s="238" t="s">
        <v>207</v>
      </c>
      <c r="L181" s="72"/>
      <c r="M181" s="243" t="s">
        <v>76</v>
      </c>
      <c r="N181" s="244" t="s">
        <v>48</v>
      </c>
      <c r="O181" s="47"/>
      <c r="P181" s="245">
        <f>O181*H181</f>
        <v>0</v>
      </c>
      <c r="Q181" s="245">
        <v>0</v>
      </c>
      <c r="R181" s="245">
        <f>Q181*H181</f>
        <v>0</v>
      </c>
      <c r="S181" s="245">
        <v>0</v>
      </c>
      <c r="T181" s="246">
        <f>S181*H181</f>
        <v>0</v>
      </c>
      <c r="AR181" s="24" t="s">
        <v>208</v>
      </c>
      <c r="AT181" s="24" t="s">
        <v>204</v>
      </c>
      <c r="AU181" s="24" t="s">
        <v>165</v>
      </c>
      <c r="AY181" s="24" t="s">
        <v>202</v>
      </c>
      <c r="BE181" s="247">
        <f>IF(N181="základní",J181,0)</f>
        <v>0</v>
      </c>
      <c r="BF181" s="247">
        <f>IF(N181="snížená",J181,0)</f>
        <v>0</v>
      </c>
      <c r="BG181" s="247">
        <f>IF(N181="zákl. přenesená",J181,0)</f>
        <v>0</v>
      </c>
      <c r="BH181" s="247">
        <f>IF(N181="sníž. přenesená",J181,0)</f>
        <v>0</v>
      </c>
      <c r="BI181" s="247">
        <f>IF(N181="nulová",J181,0)</f>
        <v>0</v>
      </c>
      <c r="BJ181" s="24" t="s">
        <v>85</v>
      </c>
      <c r="BK181" s="247">
        <f>ROUND(I181*H181,2)</f>
        <v>0</v>
      </c>
      <c r="BL181" s="24" t="s">
        <v>208</v>
      </c>
      <c r="BM181" s="24" t="s">
        <v>325</v>
      </c>
    </row>
    <row r="182" s="13" customFormat="1">
      <c r="B182" s="261"/>
      <c r="C182" s="262"/>
      <c r="D182" s="248" t="s">
        <v>212</v>
      </c>
      <c r="E182" s="263" t="s">
        <v>76</v>
      </c>
      <c r="F182" s="264" t="s">
        <v>166</v>
      </c>
      <c r="G182" s="262"/>
      <c r="H182" s="265">
        <v>880.5</v>
      </c>
      <c r="I182" s="266"/>
      <c r="J182" s="262"/>
      <c r="K182" s="262"/>
      <c r="L182" s="267"/>
      <c r="M182" s="268"/>
      <c r="N182" s="269"/>
      <c r="O182" s="269"/>
      <c r="P182" s="269"/>
      <c r="Q182" s="269"/>
      <c r="R182" s="269"/>
      <c r="S182" s="269"/>
      <c r="T182" s="270"/>
      <c r="AT182" s="271" t="s">
        <v>212</v>
      </c>
      <c r="AU182" s="271" t="s">
        <v>165</v>
      </c>
      <c r="AV182" s="13" t="s">
        <v>88</v>
      </c>
      <c r="AW182" s="13" t="s">
        <v>40</v>
      </c>
      <c r="AX182" s="13" t="s">
        <v>78</v>
      </c>
      <c r="AY182" s="271" t="s">
        <v>202</v>
      </c>
    </row>
    <row r="183" s="14" customFormat="1">
      <c r="B183" s="272"/>
      <c r="C183" s="273"/>
      <c r="D183" s="248" t="s">
        <v>212</v>
      </c>
      <c r="E183" s="274" t="s">
        <v>76</v>
      </c>
      <c r="F183" s="275" t="s">
        <v>216</v>
      </c>
      <c r="G183" s="273"/>
      <c r="H183" s="276">
        <v>880.5</v>
      </c>
      <c r="I183" s="277"/>
      <c r="J183" s="273"/>
      <c r="K183" s="273"/>
      <c r="L183" s="278"/>
      <c r="M183" s="279"/>
      <c r="N183" s="280"/>
      <c r="O183" s="280"/>
      <c r="P183" s="280"/>
      <c r="Q183" s="280"/>
      <c r="R183" s="280"/>
      <c r="S183" s="280"/>
      <c r="T183" s="281"/>
      <c r="AT183" s="282" t="s">
        <v>212</v>
      </c>
      <c r="AU183" s="282" t="s">
        <v>165</v>
      </c>
      <c r="AV183" s="14" t="s">
        <v>208</v>
      </c>
      <c r="AW183" s="14" t="s">
        <v>40</v>
      </c>
      <c r="AX183" s="14" t="s">
        <v>85</v>
      </c>
      <c r="AY183" s="282" t="s">
        <v>202</v>
      </c>
    </row>
    <row r="184" s="1" customFormat="1" ht="16.5" customHeight="1">
      <c r="B184" s="46"/>
      <c r="C184" s="236" t="s">
        <v>326</v>
      </c>
      <c r="D184" s="236" t="s">
        <v>204</v>
      </c>
      <c r="E184" s="237" t="s">
        <v>327</v>
      </c>
      <c r="F184" s="238" t="s">
        <v>328</v>
      </c>
      <c r="G184" s="239" t="s">
        <v>130</v>
      </c>
      <c r="H184" s="240">
        <v>880.5</v>
      </c>
      <c r="I184" s="241"/>
      <c r="J184" s="242">
        <f>ROUND(I184*H184,2)</f>
        <v>0</v>
      </c>
      <c r="K184" s="238" t="s">
        <v>207</v>
      </c>
      <c r="L184" s="72"/>
      <c r="M184" s="243" t="s">
        <v>76</v>
      </c>
      <c r="N184" s="244" t="s">
        <v>48</v>
      </c>
      <c r="O184" s="47"/>
      <c r="P184" s="245">
        <f>O184*H184</f>
        <v>0</v>
      </c>
      <c r="Q184" s="245">
        <v>0</v>
      </c>
      <c r="R184" s="245">
        <f>Q184*H184</f>
        <v>0</v>
      </c>
      <c r="S184" s="245">
        <v>0</v>
      </c>
      <c r="T184" s="246">
        <f>S184*H184</f>
        <v>0</v>
      </c>
      <c r="AR184" s="24" t="s">
        <v>208</v>
      </c>
      <c r="AT184" s="24" t="s">
        <v>204</v>
      </c>
      <c r="AU184" s="24" t="s">
        <v>165</v>
      </c>
      <c r="AY184" s="24" t="s">
        <v>202</v>
      </c>
      <c r="BE184" s="247">
        <f>IF(N184="základní",J184,0)</f>
        <v>0</v>
      </c>
      <c r="BF184" s="247">
        <f>IF(N184="snížená",J184,0)</f>
        <v>0</v>
      </c>
      <c r="BG184" s="247">
        <f>IF(N184="zákl. přenesená",J184,0)</f>
        <v>0</v>
      </c>
      <c r="BH184" s="247">
        <f>IF(N184="sníž. přenesená",J184,0)</f>
        <v>0</v>
      </c>
      <c r="BI184" s="247">
        <f>IF(N184="nulová",J184,0)</f>
        <v>0</v>
      </c>
      <c r="BJ184" s="24" t="s">
        <v>85</v>
      </c>
      <c r="BK184" s="247">
        <f>ROUND(I184*H184,2)</f>
        <v>0</v>
      </c>
      <c r="BL184" s="24" t="s">
        <v>208</v>
      </c>
      <c r="BM184" s="24" t="s">
        <v>329</v>
      </c>
    </row>
    <row r="185" s="13" customFormat="1">
      <c r="B185" s="261"/>
      <c r="C185" s="262"/>
      <c r="D185" s="248" t="s">
        <v>212</v>
      </c>
      <c r="E185" s="263" t="s">
        <v>76</v>
      </c>
      <c r="F185" s="264" t="s">
        <v>166</v>
      </c>
      <c r="G185" s="262"/>
      <c r="H185" s="265">
        <v>880.5</v>
      </c>
      <c r="I185" s="266"/>
      <c r="J185" s="262"/>
      <c r="K185" s="262"/>
      <c r="L185" s="267"/>
      <c r="M185" s="268"/>
      <c r="N185" s="269"/>
      <c r="O185" s="269"/>
      <c r="P185" s="269"/>
      <c r="Q185" s="269"/>
      <c r="R185" s="269"/>
      <c r="S185" s="269"/>
      <c r="T185" s="270"/>
      <c r="AT185" s="271" t="s">
        <v>212</v>
      </c>
      <c r="AU185" s="271" t="s">
        <v>165</v>
      </c>
      <c r="AV185" s="13" t="s">
        <v>88</v>
      </c>
      <c r="AW185" s="13" t="s">
        <v>40</v>
      </c>
      <c r="AX185" s="13" t="s">
        <v>78</v>
      </c>
      <c r="AY185" s="271" t="s">
        <v>202</v>
      </c>
    </row>
    <row r="186" s="14" customFormat="1">
      <c r="B186" s="272"/>
      <c r="C186" s="273"/>
      <c r="D186" s="248" t="s">
        <v>212</v>
      </c>
      <c r="E186" s="274" t="s">
        <v>76</v>
      </c>
      <c r="F186" s="275" t="s">
        <v>216</v>
      </c>
      <c r="G186" s="273"/>
      <c r="H186" s="276">
        <v>880.5</v>
      </c>
      <c r="I186" s="277"/>
      <c r="J186" s="273"/>
      <c r="K186" s="273"/>
      <c r="L186" s="278"/>
      <c r="M186" s="279"/>
      <c r="N186" s="280"/>
      <c r="O186" s="280"/>
      <c r="P186" s="280"/>
      <c r="Q186" s="280"/>
      <c r="R186" s="280"/>
      <c r="S186" s="280"/>
      <c r="T186" s="281"/>
      <c r="AT186" s="282" t="s">
        <v>212</v>
      </c>
      <c r="AU186" s="282" t="s">
        <v>165</v>
      </c>
      <c r="AV186" s="14" t="s">
        <v>208</v>
      </c>
      <c r="AW186" s="14" t="s">
        <v>40</v>
      </c>
      <c r="AX186" s="14" t="s">
        <v>85</v>
      </c>
      <c r="AY186" s="282" t="s">
        <v>202</v>
      </c>
    </row>
    <row r="187" s="1" customFormat="1" ht="38.25" customHeight="1">
      <c r="B187" s="46"/>
      <c r="C187" s="236" t="s">
        <v>330</v>
      </c>
      <c r="D187" s="236" t="s">
        <v>204</v>
      </c>
      <c r="E187" s="237" t="s">
        <v>331</v>
      </c>
      <c r="F187" s="238" t="s">
        <v>332</v>
      </c>
      <c r="G187" s="239" t="s">
        <v>130</v>
      </c>
      <c r="H187" s="240">
        <v>880.5</v>
      </c>
      <c r="I187" s="241"/>
      <c r="J187" s="242">
        <f>ROUND(I187*H187,2)</f>
        <v>0</v>
      </c>
      <c r="K187" s="238" t="s">
        <v>207</v>
      </c>
      <c r="L187" s="72"/>
      <c r="M187" s="243" t="s">
        <v>76</v>
      </c>
      <c r="N187" s="244" t="s">
        <v>48</v>
      </c>
      <c r="O187" s="47"/>
      <c r="P187" s="245">
        <f>O187*H187</f>
        <v>0</v>
      </c>
      <c r="Q187" s="245">
        <v>0</v>
      </c>
      <c r="R187" s="245">
        <f>Q187*H187</f>
        <v>0</v>
      </c>
      <c r="S187" s="245">
        <v>0</v>
      </c>
      <c r="T187" s="246">
        <f>S187*H187</f>
        <v>0</v>
      </c>
      <c r="AR187" s="24" t="s">
        <v>208</v>
      </c>
      <c r="AT187" s="24" t="s">
        <v>204</v>
      </c>
      <c r="AU187" s="24" t="s">
        <v>165</v>
      </c>
      <c r="AY187" s="24" t="s">
        <v>202</v>
      </c>
      <c r="BE187" s="247">
        <f>IF(N187="základní",J187,0)</f>
        <v>0</v>
      </c>
      <c r="BF187" s="247">
        <f>IF(N187="snížená",J187,0)</f>
        <v>0</v>
      </c>
      <c r="BG187" s="247">
        <f>IF(N187="zákl. přenesená",J187,0)</f>
        <v>0</v>
      </c>
      <c r="BH187" s="247">
        <f>IF(N187="sníž. přenesená",J187,0)</f>
        <v>0</v>
      </c>
      <c r="BI187" s="247">
        <f>IF(N187="nulová",J187,0)</f>
        <v>0</v>
      </c>
      <c r="BJ187" s="24" t="s">
        <v>85</v>
      </c>
      <c r="BK187" s="247">
        <f>ROUND(I187*H187,2)</f>
        <v>0</v>
      </c>
      <c r="BL187" s="24" t="s">
        <v>208</v>
      </c>
      <c r="BM187" s="24" t="s">
        <v>333</v>
      </c>
    </row>
    <row r="188" s="13" customFormat="1">
      <c r="B188" s="261"/>
      <c r="C188" s="262"/>
      <c r="D188" s="248" t="s">
        <v>212</v>
      </c>
      <c r="E188" s="263" t="s">
        <v>76</v>
      </c>
      <c r="F188" s="264" t="s">
        <v>166</v>
      </c>
      <c r="G188" s="262"/>
      <c r="H188" s="265">
        <v>880.5</v>
      </c>
      <c r="I188" s="266"/>
      <c r="J188" s="262"/>
      <c r="K188" s="262"/>
      <c r="L188" s="267"/>
      <c r="M188" s="268"/>
      <c r="N188" s="269"/>
      <c r="O188" s="269"/>
      <c r="P188" s="269"/>
      <c r="Q188" s="269"/>
      <c r="R188" s="269"/>
      <c r="S188" s="269"/>
      <c r="T188" s="270"/>
      <c r="AT188" s="271" t="s">
        <v>212</v>
      </c>
      <c r="AU188" s="271" t="s">
        <v>165</v>
      </c>
      <c r="AV188" s="13" t="s">
        <v>88</v>
      </c>
      <c r="AW188" s="13" t="s">
        <v>40</v>
      </c>
      <c r="AX188" s="13" t="s">
        <v>78</v>
      </c>
      <c r="AY188" s="271" t="s">
        <v>202</v>
      </c>
    </row>
    <row r="189" s="14" customFormat="1">
      <c r="B189" s="272"/>
      <c r="C189" s="273"/>
      <c r="D189" s="248" t="s">
        <v>212</v>
      </c>
      <c r="E189" s="274" t="s">
        <v>76</v>
      </c>
      <c r="F189" s="275" t="s">
        <v>216</v>
      </c>
      <c r="G189" s="273"/>
      <c r="H189" s="276">
        <v>880.5</v>
      </c>
      <c r="I189" s="277"/>
      <c r="J189" s="273"/>
      <c r="K189" s="273"/>
      <c r="L189" s="278"/>
      <c r="M189" s="279"/>
      <c r="N189" s="280"/>
      <c r="O189" s="280"/>
      <c r="P189" s="280"/>
      <c r="Q189" s="280"/>
      <c r="R189" s="280"/>
      <c r="S189" s="280"/>
      <c r="T189" s="281"/>
      <c r="AT189" s="282" t="s">
        <v>212</v>
      </c>
      <c r="AU189" s="282" t="s">
        <v>165</v>
      </c>
      <c r="AV189" s="14" t="s">
        <v>208</v>
      </c>
      <c r="AW189" s="14" t="s">
        <v>40</v>
      </c>
      <c r="AX189" s="14" t="s">
        <v>85</v>
      </c>
      <c r="AY189" s="282" t="s">
        <v>202</v>
      </c>
    </row>
    <row r="190" s="1" customFormat="1" ht="16.5" customHeight="1">
      <c r="B190" s="46"/>
      <c r="C190" s="283" t="s">
        <v>334</v>
      </c>
      <c r="D190" s="283" t="s">
        <v>289</v>
      </c>
      <c r="E190" s="284" t="s">
        <v>335</v>
      </c>
      <c r="F190" s="285" t="s">
        <v>336</v>
      </c>
      <c r="G190" s="286" t="s">
        <v>337</v>
      </c>
      <c r="H190" s="287">
        <v>0.35199999999999998</v>
      </c>
      <c r="I190" s="288"/>
      <c r="J190" s="289">
        <f>ROUND(I190*H190,2)</f>
        <v>0</v>
      </c>
      <c r="K190" s="285" t="s">
        <v>207</v>
      </c>
      <c r="L190" s="290"/>
      <c r="M190" s="291" t="s">
        <v>76</v>
      </c>
      <c r="N190" s="292" t="s">
        <v>48</v>
      </c>
      <c r="O190" s="47"/>
      <c r="P190" s="245">
        <f>O190*H190</f>
        <v>0</v>
      </c>
      <c r="Q190" s="245">
        <v>0.001</v>
      </c>
      <c r="R190" s="245">
        <f>Q190*H190</f>
        <v>0.00035199999999999999</v>
      </c>
      <c r="S190" s="245">
        <v>0</v>
      </c>
      <c r="T190" s="246">
        <f>S190*H190</f>
        <v>0</v>
      </c>
      <c r="AR190" s="24" t="s">
        <v>292</v>
      </c>
      <c r="AT190" s="24" t="s">
        <v>289</v>
      </c>
      <c r="AU190" s="24" t="s">
        <v>165</v>
      </c>
      <c r="AY190" s="24" t="s">
        <v>202</v>
      </c>
      <c r="BE190" s="247">
        <f>IF(N190="základní",J190,0)</f>
        <v>0</v>
      </c>
      <c r="BF190" s="247">
        <f>IF(N190="snížená",J190,0)</f>
        <v>0</v>
      </c>
      <c r="BG190" s="247">
        <f>IF(N190="zákl. přenesená",J190,0)</f>
        <v>0</v>
      </c>
      <c r="BH190" s="247">
        <f>IF(N190="sníž. přenesená",J190,0)</f>
        <v>0</v>
      </c>
      <c r="BI190" s="247">
        <f>IF(N190="nulová",J190,0)</f>
        <v>0</v>
      </c>
      <c r="BJ190" s="24" t="s">
        <v>85</v>
      </c>
      <c r="BK190" s="247">
        <f>ROUND(I190*H190,2)</f>
        <v>0</v>
      </c>
      <c r="BL190" s="24" t="s">
        <v>208</v>
      </c>
      <c r="BM190" s="24" t="s">
        <v>338</v>
      </c>
    </row>
    <row r="191" s="13" customFormat="1">
      <c r="B191" s="261"/>
      <c r="C191" s="262"/>
      <c r="D191" s="248" t="s">
        <v>212</v>
      </c>
      <c r="E191" s="263" t="s">
        <v>76</v>
      </c>
      <c r="F191" s="264" t="s">
        <v>339</v>
      </c>
      <c r="G191" s="262"/>
      <c r="H191" s="265">
        <v>0.35199999999999998</v>
      </c>
      <c r="I191" s="266"/>
      <c r="J191" s="262"/>
      <c r="K191" s="262"/>
      <c r="L191" s="267"/>
      <c r="M191" s="268"/>
      <c r="N191" s="269"/>
      <c r="O191" s="269"/>
      <c r="P191" s="269"/>
      <c r="Q191" s="269"/>
      <c r="R191" s="269"/>
      <c r="S191" s="269"/>
      <c r="T191" s="270"/>
      <c r="AT191" s="271" t="s">
        <v>212</v>
      </c>
      <c r="AU191" s="271" t="s">
        <v>165</v>
      </c>
      <c r="AV191" s="13" t="s">
        <v>88</v>
      </c>
      <c r="AW191" s="13" t="s">
        <v>40</v>
      </c>
      <c r="AX191" s="13" t="s">
        <v>78</v>
      </c>
      <c r="AY191" s="271" t="s">
        <v>202</v>
      </c>
    </row>
    <row r="192" s="14" customFormat="1">
      <c r="B192" s="272"/>
      <c r="C192" s="273"/>
      <c r="D192" s="248" t="s">
        <v>212</v>
      </c>
      <c r="E192" s="274" t="s">
        <v>76</v>
      </c>
      <c r="F192" s="275" t="s">
        <v>216</v>
      </c>
      <c r="G192" s="273"/>
      <c r="H192" s="276">
        <v>0.35199999999999998</v>
      </c>
      <c r="I192" s="277"/>
      <c r="J192" s="273"/>
      <c r="K192" s="273"/>
      <c r="L192" s="278"/>
      <c r="M192" s="279"/>
      <c r="N192" s="280"/>
      <c r="O192" s="280"/>
      <c r="P192" s="280"/>
      <c r="Q192" s="280"/>
      <c r="R192" s="280"/>
      <c r="S192" s="280"/>
      <c r="T192" s="281"/>
      <c r="AT192" s="282" t="s">
        <v>212</v>
      </c>
      <c r="AU192" s="282" t="s">
        <v>165</v>
      </c>
      <c r="AV192" s="14" t="s">
        <v>208</v>
      </c>
      <c r="AW192" s="14" t="s">
        <v>40</v>
      </c>
      <c r="AX192" s="14" t="s">
        <v>85</v>
      </c>
      <c r="AY192" s="282" t="s">
        <v>202</v>
      </c>
    </row>
    <row r="193" s="1" customFormat="1" ht="25.5" customHeight="1">
      <c r="B193" s="46"/>
      <c r="C193" s="236" t="s">
        <v>340</v>
      </c>
      <c r="D193" s="236" t="s">
        <v>204</v>
      </c>
      <c r="E193" s="237" t="s">
        <v>341</v>
      </c>
      <c r="F193" s="238" t="s">
        <v>342</v>
      </c>
      <c r="G193" s="239" t="s">
        <v>285</v>
      </c>
      <c r="H193" s="240">
        <v>0.0070000000000000001</v>
      </c>
      <c r="I193" s="241"/>
      <c r="J193" s="242">
        <f>ROUND(I193*H193,2)</f>
        <v>0</v>
      </c>
      <c r="K193" s="238" t="s">
        <v>207</v>
      </c>
      <c r="L193" s="72"/>
      <c r="M193" s="243" t="s">
        <v>76</v>
      </c>
      <c r="N193" s="244" t="s">
        <v>48</v>
      </c>
      <c r="O193" s="47"/>
      <c r="P193" s="245">
        <f>O193*H193</f>
        <v>0</v>
      </c>
      <c r="Q193" s="245">
        <v>0</v>
      </c>
      <c r="R193" s="245">
        <f>Q193*H193</f>
        <v>0</v>
      </c>
      <c r="S193" s="245">
        <v>0</v>
      </c>
      <c r="T193" s="246">
        <f>S193*H193</f>
        <v>0</v>
      </c>
      <c r="AR193" s="24" t="s">
        <v>208</v>
      </c>
      <c r="AT193" s="24" t="s">
        <v>204</v>
      </c>
      <c r="AU193" s="24" t="s">
        <v>165</v>
      </c>
      <c r="AY193" s="24" t="s">
        <v>202</v>
      </c>
      <c r="BE193" s="247">
        <f>IF(N193="základní",J193,0)</f>
        <v>0</v>
      </c>
      <c r="BF193" s="247">
        <f>IF(N193="snížená",J193,0)</f>
        <v>0</v>
      </c>
      <c r="BG193" s="247">
        <f>IF(N193="zákl. přenesená",J193,0)</f>
        <v>0</v>
      </c>
      <c r="BH193" s="247">
        <f>IF(N193="sníž. přenesená",J193,0)</f>
        <v>0</v>
      </c>
      <c r="BI193" s="247">
        <f>IF(N193="nulová",J193,0)</f>
        <v>0</v>
      </c>
      <c r="BJ193" s="24" t="s">
        <v>85</v>
      </c>
      <c r="BK193" s="247">
        <f>ROUND(I193*H193,2)</f>
        <v>0</v>
      </c>
      <c r="BL193" s="24" t="s">
        <v>208</v>
      </c>
      <c r="BM193" s="24" t="s">
        <v>343</v>
      </c>
    </row>
    <row r="194" s="1" customFormat="1">
      <c r="B194" s="46"/>
      <c r="C194" s="74"/>
      <c r="D194" s="248" t="s">
        <v>210</v>
      </c>
      <c r="E194" s="74"/>
      <c r="F194" s="249" t="s">
        <v>344</v>
      </c>
      <c r="G194" s="74"/>
      <c r="H194" s="74"/>
      <c r="I194" s="204"/>
      <c r="J194" s="74"/>
      <c r="K194" s="74"/>
      <c r="L194" s="72"/>
      <c r="M194" s="250"/>
      <c r="N194" s="47"/>
      <c r="O194" s="47"/>
      <c r="P194" s="47"/>
      <c r="Q194" s="47"/>
      <c r="R194" s="47"/>
      <c r="S194" s="47"/>
      <c r="T194" s="95"/>
      <c r="AT194" s="24" t="s">
        <v>210</v>
      </c>
      <c r="AU194" s="24" t="s">
        <v>165</v>
      </c>
    </row>
    <row r="195" s="12" customFormat="1">
      <c r="B195" s="251"/>
      <c r="C195" s="252"/>
      <c r="D195" s="248" t="s">
        <v>212</v>
      </c>
      <c r="E195" s="253" t="s">
        <v>76</v>
      </c>
      <c r="F195" s="254" t="s">
        <v>345</v>
      </c>
      <c r="G195" s="252"/>
      <c r="H195" s="253" t="s">
        <v>76</v>
      </c>
      <c r="I195" s="255"/>
      <c r="J195" s="252"/>
      <c r="K195" s="252"/>
      <c r="L195" s="256"/>
      <c r="M195" s="257"/>
      <c r="N195" s="258"/>
      <c r="O195" s="258"/>
      <c r="P195" s="258"/>
      <c r="Q195" s="258"/>
      <c r="R195" s="258"/>
      <c r="S195" s="258"/>
      <c r="T195" s="259"/>
      <c r="AT195" s="260" t="s">
        <v>212</v>
      </c>
      <c r="AU195" s="260" t="s">
        <v>165</v>
      </c>
      <c r="AV195" s="12" t="s">
        <v>85</v>
      </c>
      <c r="AW195" s="12" t="s">
        <v>40</v>
      </c>
      <c r="AX195" s="12" t="s">
        <v>78</v>
      </c>
      <c r="AY195" s="260" t="s">
        <v>202</v>
      </c>
    </row>
    <row r="196" s="13" customFormat="1">
      <c r="B196" s="261"/>
      <c r="C196" s="262"/>
      <c r="D196" s="248" t="s">
        <v>212</v>
      </c>
      <c r="E196" s="263" t="s">
        <v>76</v>
      </c>
      <c r="F196" s="264" t="s">
        <v>346</v>
      </c>
      <c r="G196" s="262"/>
      <c r="H196" s="265">
        <v>0.0070000000000000001</v>
      </c>
      <c r="I196" s="266"/>
      <c r="J196" s="262"/>
      <c r="K196" s="262"/>
      <c r="L196" s="267"/>
      <c r="M196" s="268"/>
      <c r="N196" s="269"/>
      <c r="O196" s="269"/>
      <c r="P196" s="269"/>
      <c r="Q196" s="269"/>
      <c r="R196" s="269"/>
      <c r="S196" s="269"/>
      <c r="T196" s="270"/>
      <c r="AT196" s="271" t="s">
        <v>212</v>
      </c>
      <c r="AU196" s="271" t="s">
        <v>165</v>
      </c>
      <c r="AV196" s="13" t="s">
        <v>88</v>
      </c>
      <c r="AW196" s="13" t="s">
        <v>40</v>
      </c>
      <c r="AX196" s="13" t="s">
        <v>78</v>
      </c>
      <c r="AY196" s="271" t="s">
        <v>202</v>
      </c>
    </row>
    <row r="197" s="14" customFormat="1">
      <c r="B197" s="272"/>
      <c r="C197" s="273"/>
      <c r="D197" s="248" t="s">
        <v>212</v>
      </c>
      <c r="E197" s="274" t="s">
        <v>76</v>
      </c>
      <c r="F197" s="275" t="s">
        <v>216</v>
      </c>
      <c r="G197" s="273"/>
      <c r="H197" s="276">
        <v>0.0070000000000000001</v>
      </c>
      <c r="I197" s="277"/>
      <c r="J197" s="273"/>
      <c r="K197" s="273"/>
      <c r="L197" s="278"/>
      <c r="M197" s="279"/>
      <c r="N197" s="280"/>
      <c r="O197" s="280"/>
      <c r="P197" s="280"/>
      <c r="Q197" s="280"/>
      <c r="R197" s="280"/>
      <c r="S197" s="280"/>
      <c r="T197" s="281"/>
      <c r="AT197" s="282" t="s">
        <v>212</v>
      </c>
      <c r="AU197" s="282" t="s">
        <v>165</v>
      </c>
      <c r="AV197" s="14" t="s">
        <v>208</v>
      </c>
      <c r="AW197" s="14" t="s">
        <v>40</v>
      </c>
      <c r="AX197" s="14" t="s">
        <v>85</v>
      </c>
      <c r="AY197" s="282" t="s">
        <v>202</v>
      </c>
    </row>
    <row r="198" s="1" customFormat="1" ht="16.5" customHeight="1">
      <c r="B198" s="46"/>
      <c r="C198" s="236" t="s">
        <v>347</v>
      </c>
      <c r="D198" s="236" t="s">
        <v>204</v>
      </c>
      <c r="E198" s="237" t="s">
        <v>348</v>
      </c>
      <c r="F198" s="238" t="s">
        <v>349</v>
      </c>
      <c r="G198" s="239" t="s">
        <v>137</v>
      </c>
      <c r="H198" s="240">
        <v>66.037999999999997</v>
      </c>
      <c r="I198" s="241"/>
      <c r="J198" s="242">
        <f>ROUND(I198*H198,2)</f>
        <v>0</v>
      </c>
      <c r="K198" s="238" t="s">
        <v>207</v>
      </c>
      <c r="L198" s="72"/>
      <c r="M198" s="243" t="s">
        <v>76</v>
      </c>
      <c r="N198" s="244" t="s">
        <v>48</v>
      </c>
      <c r="O198" s="47"/>
      <c r="P198" s="245">
        <f>O198*H198</f>
        <v>0</v>
      </c>
      <c r="Q198" s="245">
        <v>0</v>
      </c>
      <c r="R198" s="245">
        <f>Q198*H198</f>
        <v>0</v>
      </c>
      <c r="S198" s="245">
        <v>0</v>
      </c>
      <c r="T198" s="246">
        <f>S198*H198</f>
        <v>0</v>
      </c>
      <c r="AR198" s="24" t="s">
        <v>208</v>
      </c>
      <c r="AT198" s="24" t="s">
        <v>204</v>
      </c>
      <c r="AU198" s="24" t="s">
        <v>165</v>
      </c>
      <c r="AY198" s="24" t="s">
        <v>202</v>
      </c>
      <c r="BE198" s="247">
        <f>IF(N198="základní",J198,0)</f>
        <v>0</v>
      </c>
      <c r="BF198" s="247">
        <f>IF(N198="snížená",J198,0)</f>
        <v>0</v>
      </c>
      <c r="BG198" s="247">
        <f>IF(N198="zákl. přenesená",J198,0)</f>
        <v>0</v>
      </c>
      <c r="BH198" s="247">
        <f>IF(N198="sníž. přenesená",J198,0)</f>
        <v>0</v>
      </c>
      <c r="BI198" s="247">
        <f>IF(N198="nulová",J198,0)</f>
        <v>0</v>
      </c>
      <c r="BJ198" s="24" t="s">
        <v>85</v>
      </c>
      <c r="BK198" s="247">
        <f>ROUND(I198*H198,2)</f>
        <v>0</v>
      </c>
      <c r="BL198" s="24" t="s">
        <v>208</v>
      </c>
      <c r="BM198" s="24" t="s">
        <v>350</v>
      </c>
    </row>
    <row r="199" s="1" customFormat="1">
      <c r="B199" s="46"/>
      <c r="C199" s="74"/>
      <c r="D199" s="248" t="s">
        <v>210</v>
      </c>
      <c r="E199" s="74"/>
      <c r="F199" s="249" t="s">
        <v>351</v>
      </c>
      <c r="G199" s="74"/>
      <c r="H199" s="74"/>
      <c r="I199" s="204"/>
      <c r="J199" s="74"/>
      <c r="K199" s="74"/>
      <c r="L199" s="72"/>
      <c r="M199" s="250"/>
      <c r="N199" s="47"/>
      <c r="O199" s="47"/>
      <c r="P199" s="47"/>
      <c r="Q199" s="47"/>
      <c r="R199" s="47"/>
      <c r="S199" s="47"/>
      <c r="T199" s="95"/>
      <c r="AT199" s="24" t="s">
        <v>210</v>
      </c>
      <c r="AU199" s="24" t="s">
        <v>165</v>
      </c>
    </row>
    <row r="200" s="12" customFormat="1">
      <c r="B200" s="251"/>
      <c r="C200" s="252"/>
      <c r="D200" s="248" t="s">
        <v>212</v>
      </c>
      <c r="E200" s="253" t="s">
        <v>76</v>
      </c>
      <c r="F200" s="254" t="s">
        <v>352</v>
      </c>
      <c r="G200" s="252"/>
      <c r="H200" s="253" t="s">
        <v>76</v>
      </c>
      <c r="I200" s="255"/>
      <c r="J200" s="252"/>
      <c r="K200" s="252"/>
      <c r="L200" s="256"/>
      <c r="M200" s="257"/>
      <c r="N200" s="258"/>
      <c r="O200" s="258"/>
      <c r="P200" s="258"/>
      <c r="Q200" s="258"/>
      <c r="R200" s="258"/>
      <c r="S200" s="258"/>
      <c r="T200" s="259"/>
      <c r="AT200" s="260" t="s">
        <v>212</v>
      </c>
      <c r="AU200" s="260" t="s">
        <v>165</v>
      </c>
      <c r="AV200" s="12" t="s">
        <v>85</v>
      </c>
      <c r="AW200" s="12" t="s">
        <v>40</v>
      </c>
      <c r="AX200" s="12" t="s">
        <v>78</v>
      </c>
      <c r="AY200" s="260" t="s">
        <v>202</v>
      </c>
    </row>
    <row r="201" s="13" customFormat="1">
      <c r="B201" s="261"/>
      <c r="C201" s="262"/>
      <c r="D201" s="248" t="s">
        <v>212</v>
      </c>
      <c r="E201" s="263" t="s">
        <v>76</v>
      </c>
      <c r="F201" s="264" t="s">
        <v>353</v>
      </c>
      <c r="G201" s="262"/>
      <c r="H201" s="265">
        <v>66.037999999999997</v>
      </c>
      <c r="I201" s="266"/>
      <c r="J201" s="262"/>
      <c r="K201" s="262"/>
      <c r="L201" s="267"/>
      <c r="M201" s="268"/>
      <c r="N201" s="269"/>
      <c r="O201" s="269"/>
      <c r="P201" s="269"/>
      <c r="Q201" s="269"/>
      <c r="R201" s="269"/>
      <c r="S201" s="269"/>
      <c r="T201" s="270"/>
      <c r="AT201" s="271" t="s">
        <v>212</v>
      </c>
      <c r="AU201" s="271" t="s">
        <v>165</v>
      </c>
      <c r="AV201" s="13" t="s">
        <v>88</v>
      </c>
      <c r="AW201" s="13" t="s">
        <v>40</v>
      </c>
      <c r="AX201" s="13" t="s">
        <v>78</v>
      </c>
      <c r="AY201" s="271" t="s">
        <v>202</v>
      </c>
    </row>
    <row r="202" s="14" customFormat="1">
      <c r="B202" s="272"/>
      <c r="C202" s="273"/>
      <c r="D202" s="248" t="s">
        <v>212</v>
      </c>
      <c r="E202" s="274" t="s">
        <v>76</v>
      </c>
      <c r="F202" s="275" t="s">
        <v>216</v>
      </c>
      <c r="G202" s="273"/>
      <c r="H202" s="276">
        <v>66.037999999999997</v>
      </c>
      <c r="I202" s="277"/>
      <c r="J202" s="273"/>
      <c r="K202" s="273"/>
      <c r="L202" s="278"/>
      <c r="M202" s="279"/>
      <c r="N202" s="280"/>
      <c r="O202" s="280"/>
      <c r="P202" s="280"/>
      <c r="Q202" s="280"/>
      <c r="R202" s="280"/>
      <c r="S202" s="280"/>
      <c r="T202" s="281"/>
      <c r="AT202" s="282" t="s">
        <v>212</v>
      </c>
      <c r="AU202" s="282" t="s">
        <v>165</v>
      </c>
      <c r="AV202" s="14" t="s">
        <v>208</v>
      </c>
      <c r="AW202" s="14" t="s">
        <v>40</v>
      </c>
      <c r="AX202" s="14" t="s">
        <v>85</v>
      </c>
      <c r="AY202" s="282" t="s">
        <v>202</v>
      </c>
    </row>
    <row r="203" s="11" customFormat="1" ht="29.88" customHeight="1">
      <c r="B203" s="220"/>
      <c r="C203" s="221"/>
      <c r="D203" s="222" t="s">
        <v>77</v>
      </c>
      <c r="E203" s="234" t="s">
        <v>228</v>
      </c>
      <c r="F203" s="234" t="s">
        <v>354</v>
      </c>
      <c r="G203" s="221"/>
      <c r="H203" s="221"/>
      <c r="I203" s="224"/>
      <c r="J203" s="235">
        <f>BK203</f>
        <v>0</v>
      </c>
      <c r="K203" s="221"/>
      <c r="L203" s="226"/>
      <c r="M203" s="227"/>
      <c r="N203" s="228"/>
      <c r="O203" s="228"/>
      <c r="P203" s="229">
        <f>SUM(P204:P221)</f>
        <v>0</v>
      </c>
      <c r="Q203" s="228"/>
      <c r="R203" s="229">
        <f>SUM(R204:R221)</f>
        <v>1.26162</v>
      </c>
      <c r="S203" s="228"/>
      <c r="T203" s="230">
        <f>SUM(T204:T221)</f>
        <v>0</v>
      </c>
      <c r="AR203" s="231" t="s">
        <v>85</v>
      </c>
      <c r="AT203" s="232" t="s">
        <v>77</v>
      </c>
      <c r="AU203" s="232" t="s">
        <v>85</v>
      </c>
      <c r="AY203" s="231" t="s">
        <v>202</v>
      </c>
      <c r="BK203" s="233">
        <f>SUM(BK204:BK221)</f>
        <v>0</v>
      </c>
    </row>
    <row r="204" s="1" customFormat="1" ht="25.5" customHeight="1">
      <c r="B204" s="46"/>
      <c r="C204" s="236" t="s">
        <v>355</v>
      </c>
      <c r="D204" s="236" t="s">
        <v>204</v>
      </c>
      <c r="E204" s="237" t="s">
        <v>356</v>
      </c>
      <c r="F204" s="238" t="s">
        <v>357</v>
      </c>
      <c r="G204" s="239" t="s">
        <v>130</v>
      </c>
      <c r="H204" s="240">
        <v>326</v>
      </c>
      <c r="I204" s="241"/>
      <c r="J204" s="242">
        <f>ROUND(I204*H204,2)</f>
        <v>0</v>
      </c>
      <c r="K204" s="238" t="s">
        <v>207</v>
      </c>
      <c r="L204" s="72"/>
      <c r="M204" s="243" t="s">
        <v>76</v>
      </c>
      <c r="N204" s="244" t="s">
        <v>48</v>
      </c>
      <c r="O204" s="47"/>
      <c r="P204" s="245">
        <f>O204*H204</f>
        <v>0</v>
      </c>
      <c r="Q204" s="245">
        <v>0</v>
      </c>
      <c r="R204" s="245">
        <f>Q204*H204</f>
        <v>0</v>
      </c>
      <c r="S204" s="245">
        <v>0</v>
      </c>
      <c r="T204" s="246">
        <f>S204*H204</f>
        <v>0</v>
      </c>
      <c r="AR204" s="24" t="s">
        <v>208</v>
      </c>
      <c r="AT204" s="24" t="s">
        <v>204</v>
      </c>
      <c r="AU204" s="24" t="s">
        <v>88</v>
      </c>
      <c r="AY204" s="24" t="s">
        <v>202</v>
      </c>
      <c r="BE204" s="247">
        <f>IF(N204="základní",J204,0)</f>
        <v>0</v>
      </c>
      <c r="BF204" s="247">
        <f>IF(N204="snížená",J204,0)</f>
        <v>0</v>
      </c>
      <c r="BG204" s="247">
        <f>IF(N204="zákl. přenesená",J204,0)</f>
        <v>0</v>
      </c>
      <c r="BH204" s="247">
        <f>IF(N204="sníž. přenesená",J204,0)</f>
        <v>0</v>
      </c>
      <c r="BI204" s="247">
        <f>IF(N204="nulová",J204,0)</f>
        <v>0</v>
      </c>
      <c r="BJ204" s="24" t="s">
        <v>85</v>
      </c>
      <c r="BK204" s="247">
        <f>ROUND(I204*H204,2)</f>
        <v>0</v>
      </c>
      <c r="BL204" s="24" t="s">
        <v>208</v>
      </c>
      <c r="BM204" s="24" t="s">
        <v>358</v>
      </c>
    </row>
    <row r="205" s="13" customFormat="1">
      <c r="B205" s="261"/>
      <c r="C205" s="262"/>
      <c r="D205" s="248" t="s">
        <v>212</v>
      </c>
      <c r="E205" s="263" t="s">
        <v>76</v>
      </c>
      <c r="F205" s="264" t="s">
        <v>359</v>
      </c>
      <c r="G205" s="262"/>
      <c r="H205" s="265">
        <v>326</v>
      </c>
      <c r="I205" s="266"/>
      <c r="J205" s="262"/>
      <c r="K205" s="262"/>
      <c r="L205" s="267"/>
      <c r="M205" s="268"/>
      <c r="N205" s="269"/>
      <c r="O205" s="269"/>
      <c r="P205" s="269"/>
      <c r="Q205" s="269"/>
      <c r="R205" s="269"/>
      <c r="S205" s="269"/>
      <c r="T205" s="270"/>
      <c r="AT205" s="271" t="s">
        <v>212</v>
      </c>
      <c r="AU205" s="271" t="s">
        <v>88</v>
      </c>
      <c r="AV205" s="13" t="s">
        <v>88</v>
      </c>
      <c r="AW205" s="13" t="s">
        <v>40</v>
      </c>
      <c r="AX205" s="13" t="s">
        <v>78</v>
      </c>
      <c r="AY205" s="271" t="s">
        <v>202</v>
      </c>
    </row>
    <row r="206" s="14" customFormat="1">
      <c r="B206" s="272"/>
      <c r="C206" s="273"/>
      <c r="D206" s="248" t="s">
        <v>212</v>
      </c>
      <c r="E206" s="274" t="s">
        <v>76</v>
      </c>
      <c r="F206" s="275" t="s">
        <v>216</v>
      </c>
      <c r="G206" s="273"/>
      <c r="H206" s="276">
        <v>326</v>
      </c>
      <c r="I206" s="277"/>
      <c r="J206" s="273"/>
      <c r="K206" s="273"/>
      <c r="L206" s="278"/>
      <c r="M206" s="279"/>
      <c r="N206" s="280"/>
      <c r="O206" s="280"/>
      <c r="P206" s="280"/>
      <c r="Q206" s="280"/>
      <c r="R206" s="280"/>
      <c r="S206" s="280"/>
      <c r="T206" s="281"/>
      <c r="AT206" s="282" t="s">
        <v>212</v>
      </c>
      <c r="AU206" s="282" t="s">
        <v>88</v>
      </c>
      <c r="AV206" s="14" t="s">
        <v>208</v>
      </c>
      <c r="AW206" s="14" t="s">
        <v>40</v>
      </c>
      <c r="AX206" s="14" t="s">
        <v>85</v>
      </c>
      <c r="AY206" s="282" t="s">
        <v>202</v>
      </c>
    </row>
    <row r="207" s="1" customFormat="1" ht="38.25" customHeight="1">
      <c r="B207" s="46"/>
      <c r="C207" s="236" t="s">
        <v>360</v>
      </c>
      <c r="D207" s="236" t="s">
        <v>204</v>
      </c>
      <c r="E207" s="237" t="s">
        <v>361</v>
      </c>
      <c r="F207" s="238" t="s">
        <v>362</v>
      </c>
      <c r="G207" s="239" t="s">
        <v>130</v>
      </c>
      <c r="H207" s="240">
        <v>163</v>
      </c>
      <c r="I207" s="241"/>
      <c r="J207" s="242">
        <f>ROUND(I207*H207,2)</f>
        <v>0</v>
      </c>
      <c r="K207" s="238" t="s">
        <v>207</v>
      </c>
      <c r="L207" s="72"/>
      <c r="M207" s="243" t="s">
        <v>76</v>
      </c>
      <c r="N207" s="244" t="s">
        <v>48</v>
      </c>
      <c r="O207" s="47"/>
      <c r="P207" s="245">
        <f>O207*H207</f>
        <v>0</v>
      </c>
      <c r="Q207" s="245">
        <v>0</v>
      </c>
      <c r="R207" s="245">
        <f>Q207*H207</f>
        <v>0</v>
      </c>
      <c r="S207" s="245">
        <v>0</v>
      </c>
      <c r="T207" s="246">
        <f>S207*H207</f>
        <v>0</v>
      </c>
      <c r="AR207" s="24" t="s">
        <v>208</v>
      </c>
      <c r="AT207" s="24" t="s">
        <v>204</v>
      </c>
      <c r="AU207" s="24" t="s">
        <v>88</v>
      </c>
      <c r="AY207" s="24" t="s">
        <v>202</v>
      </c>
      <c r="BE207" s="247">
        <f>IF(N207="základní",J207,0)</f>
        <v>0</v>
      </c>
      <c r="BF207" s="247">
        <f>IF(N207="snížená",J207,0)</f>
        <v>0</v>
      </c>
      <c r="BG207" s="247">
        <f>IF(N207="zákl. přenesená",J207,0)</f>
        <v>0</v>
      </c>
      <c r="BH207" s="247">
        <f>IF(N207="sníž. přenesená",J207,0)</f>
        <v>0</v>
      </c>
      <c r="BI207" s="247">
        <f>IF(N207="nulová",J207,0)</f>
        <v>0</v>
      </c>
      <c r="BJ207" s="24" t="s">
        <v>85</v>
      </c>
      <c r="BK207" s="247">
        <f>ROUND(I207*H207,2)</f>
        <v>0</v>
      </c>
      <c r="BL207" s="24" t="s">
        <v>208</v>
      </c>
      <c r="BM207" s="24" t="s">
        <v>363</v>
      </c>
    </row>
    <row r="208" s="13" customFormat="1">
      <c r="B208" s="261"/>
      <c r="C208" s="262"/>
      <c r="D208" s="248" t="s">
        <v>212</v>
      </c>
      <c r="E208" s="263" t="s">
        <v>76</v>
      </c>
      <c r="F208" s="264" t="s">
        <v>128</v>
      </c>
      <c r="G208" s="262"/>
      <c r="H208" s="265">
        <v>163</v>
      </c>
      <c r="I208" s="266"/>
      <c r="J208" s="262"/>
      <c r="K208" s="262"/>
      <c r="L208" s="267"/>
      <c r="M208" s="268"/>
      <c r="N208" s="269"/>
      <c r="O208" s="269"/>
      <c r="P208" s="269"/>
      <c r="Q208" s="269"/>
      <c r="R208" s="269"/>
      <c r="S208" s="269"/>
      <c r="T208" s="270"/>
      <c r="AT208" s="271" t="s">
        <v>212</v>
      </c>
      <c r="AU208" s="271" t="s">
        <v>88</v>
      </c>
      <c r="AV208" s="13" t="s">
        <v>88</v>
      </c>
      <c r="AW208" s="13" t="s">
        <v>40</v>
      </c>
      <c r="AX208" s="13" t="s">
        <v>78</v>
      </c>
      <c r="AY208" s="271" t="s">
        <v>202</v>
      </c>
    </row>
    <row r="209" s="14" customFormat="1">
      <c r="B209" s="272"/>
      <c r="C209" s="273"/>
      <c r="D209" s="248" t="s">
        <v>212</v>
      </c>
      <c r="E209" s="274" t="s">
        <v>76</v>
      </c>
      <c r="F209" s="275" t="s">
        <v>216</v>
      </c>
      <c r="G209" s="273"/>
      <c r="H209" s="276">
        <v>163</v>
      </c>
      <c r="I209" s="277"/>
      <c r="J209" s="273"/>
      <c r="K209" s="273"/>
      <c r="L209" s="278"/>
      <c r="M209" s="279"/>
      <c r="N209" s="280"/>
      <c r="O209" s="280"/>
      <c r="P209" s="280"/>
      <c r="Q209" s="280"/>
      <c r="R209" s="280"/>
      <c r="S209" s="280"/>
      <c r="T209" s="281"/>
      <c r="AT209" s="282" t="s">
        <v>212</v>
      </c>
      <c r="AU209" s="282" t="s">
        <v>88</v>
      </c>
      <c r="AV209" s="14" t="s">
        <v>208</v>
      </c>
      <c r="AW209" s="14" t="s">
        <v>40</v>
      </c>
      <c r="AX209" s="14" t="s">
        <v>85</v>
      </c>
      <c r="AY209" s="282" t="s">
        <v>202</v>
      </c>
    </row>
    <row r="210" s="1" customFormat="1" ht="25.5" customHeight="1">
      <c r="B210" s="46"/>
      <c r="C210" s="236" t="s">
        <v>364</v>
      </c>
      <c r="D210" s="236" t="s">
        <v>204</v>
      </c>
      <c r="E210" s="237" t="s">
        <v>365</v>
      </c>
      <c r="F210" s="238" t="s">
        <v>366</v>
      </c>
      <c r="G210" s="239" t="s">
        <v>130</v>
      </c>
      <c r="H210" s="240">
        <v>163</v>
      </c>
      <c r="I210" s="241"/>
      <c r="J210" s="242">
        <f>ROUND(I210*H210,2)</f>
        <v>0</v>
      </c>
      <c r="K210" s="238" t="s">
        <v>207</v>
      </c>
      <c r="L210" s="72"/>
      <c r="M210" s="243" t="s">
        <v>76</v>
      </c>
      <c r="N210" s="244" t="s">
        <v>48</v>
      </c>
      <c r="O210" s="47"/>
      <c r="P210" s="245">
        <f>O210*H210</f>
        <v>0</v>
      </c>
      <c r="Q210" s="245">
        <v>0.0065199999999999998</v>
      </c>
      <c r="R210" s="245">
        <f>Q210*H210</f>
        <v>1.0627599999999999</v>
      </c>
      <c r="S210" s="245">
        <v>0</v>
      </c>
      <c r="T210" s="246">
        <f>S210*H210</f>
        <v>0</v>
      </c>
      <c r="AR210" s="24" t="s">
        <v>208</v>
      </c>
      <c r="AT210" s="24" t="s">
        <v>204</v>
      </c>
      <c r="AU210" s="24" t="s">
        <v>88</v>
      </c>
      <c r="AY210" s="24" t="s">
        <v>202</v>
      </c>
      <c r="BE210" s="247">
        <f>IF(N210="základní",J210,0)</f>
        <v>0</v>
      </c>
      <c r="BF210" s="247">
        <f>IF(N210="snížená",J210,0)</f>
        <v>0</v>
      </c>
      <c r="BG210" s="247">
        <f>IF(N210="zákl. přenesená",J210,0)</f>
        <v>0</v>
      </c>
      <c r="BH210" s="247">
        <f>IF(N210="sníž. přenesená",J210,0)</f>
        <v>0</v>
      </c>
      <c r="BI210" s="247">
        <f>IF(N210="nulová",J210,0)</f>
        <v>0</v>
      </c>
      <c r="BJ210" s="24" t="s">
        <v>85</v>
      </c>
      <c r="BK210" s="247">
        <f>ROUND(I210*H210,2)</f>
        <v>0</v>
      </c>
      <c r="BL210" s="24" t="s">
        <v>208</v>
      </c>
      <c r="BM210" s="24" t="s">
        <v>367</v>
      </c>
    </row>
    <row r="211" s="1" customFormat="1">
      <c r="B211" s="46"/>
      <c r="C211" s="74"/>
      <c r="D211" s="248" t="s">
        <v>210</v>
      </c>
      <c r="E211" s="74"/>
      <c r="F211" s="249" t="s">
        <v>368</v>
      </c>
      <c r="G211" s="74"/>
      <c r="H211" s="74"/>
      <c r="I211" s="204"/>
      <c r="J211" s="74"/>
      <c r="K211" s="74"/>
      <c r="L211" s="72"/>
      <c r="M211" s="250"/>
      <c r="N211" s="47"/>
      <c r="O211" s="47"/>
      <c r="P211" s="47"/>
      <c r="Q211" s="47"/>
      <c r="R211" s="47"/>
      <c r="S211" s="47"/>
      <c r="T211" s="95"/>
      <c r="AT211" s="24" t="s">
        <v>210</v>
      </c>
      <c r="AU211" s="24" t="s">
        <v>88</v>
      </c>
    </row>
    <row r="212" s="13" customFormat="1">
      <c r="B212" s="261"/>
      <c r="C212" s="262"/>
      <c r="D212" s="248" t="s">
        <v>212</v>
      </c>
      <c r="E212" s="263" t="s">
        <v>76</v>
      </c>
      <c r="F212" s="264" t="s">
        <v>128</v>
      </c>
      <c r="G212" s="262"/>
      <c r="H212" s="265">
        <v>163</v>
      </c>
      <c r="I212" s="266"/>
      <c r="J212" s="262"/>
      <c r="K212" s="262"/>
      <c r="L212" s="267"/>
      <c r="M212" s="268"/>
      <c r="N212" s="269"/>
      <c r="O212" s="269"/>
      <c r="P212" s="269"/>
      <c r="Q212" s="269"/>
      <c r="R212" s="269"/>
      <c r="S212" s="269"/>
      <c r="T212" s="270"/>
      <c r="AT212" s="271" t="s">
        <v>212</v>
      </c>
      <c r="AU212" s="271" t="s">
        <v>88</v>
      </c>
      <c r="AV212" s="13" t="s">
        <v>88</v>
      </c>
      <c r="AW212" s="13" t="s">
        <v>40</v>
      </c>
      <c r="AX212" s="13" t="s">
        <v>78</v>
      </c>
      <c r="AY212" s="271" t="s">
        <v>202</v>
      </c>
    </row>
    <row r="213" s="14" customFormat="1">
      <c r="B213" s="272"/>
      <c r="C213" s="273"/>
      <c r="D213" s="248" t="s">
        <v>212</v>
      </c>
      <c r="E213" s="274" t="s">
        <v>76</v>
      </c>
      <c r="F213" s="275" t="s">
        <v>216</v>
      </c>
      <c r="G213" s="273"/>
      <c r="H213" s="276">
        <v>163</v>
      </c>
      <c r="I213" s="277"/>
      <c r="J213" s="273"/>
      <c r="K213" s="273"/>
      <c r="L213" s="278"/>
      <c r="M213" s="279"/>
      <c r="N213" s="280"/>
      <c r="O213" s="280"/>
      <c r="P213" s="280"/>
      <c r="Q213" s="280"/>
      <c r="R213" s="280"/>
      <c r="S213" s="280"/>
      <c r="T213" s="281"/>
      <c r="AT213" s="282" t="s">
        <v>212</v>
      </c>
      <c r="AU213" s="282" t="s">
        <v>88</v>
      </c>
      <c r="AV213" s="14" t="s">
        <v>208</v>
      </c>
      <c r="AW213" s="14" t="s">
        <v>40</v>
      </c>
      <c r="AX213" s="14" t="s">
        <v>85</v>
      </c>
      <c r="AY213" s="282" t="s">
        <v>202</v>
      </c>
    </row>
    <row r="214" s="1" customFormat="1" ht="25.5" customHeight="1">
      <c r="B214" s="46"/>
      <c r="C214" s="236" t="s">
        <v>369</v>
      </c>
      <c r="D214" s="236" t="s">
        <v>204</v>
      </c>
      <c r="E214" s="237" t="s">
        <v>370</v>
      </c>
      <c r="F214" s="238" t="s">
        <v>371</v>
      </c>
      <c r="G214" s="239" t="s">
        <v>130</v>
      </c>
      <c r="H214" s="240">
        <v>326</v>
      </c>
      <c r="I214" s="241"/>
      <c r="J214" s="242">
        <f>ROUND(I214*H214,2)</f>
        <v>0</v>
      </c>
      <c r="K214" s="238" t="s">
        <v>207</v>
      </c>
      <c r="L214" s="72"/>
      <c r="M214" s="243" t="s">
        <v>76</v>
      </c>
      <c r="N214" s="244" t="s">
        <v>48</v>
      </c>
      <c r="O214" s="47"/>
      <c r="P214" s="245">
        <f>O214*H214</f>
        <v>0</v>
      </c>
      <c r="Q214" s="245">
        <v>0.00060999999999999997</v>
      </c>
      <c r="R214" s="245">
        <f>Q214*H214</f>
        <v>0.19885999999999998</v>
      </c>
      <c r="S214" s="245">
        <v>0</v>
      </c>
      <c r="T214" s="246">
        <f>S214*H214</f>
        <v>0</v>
      </c>
      <c r="AR214" s="24" t="s">
        <v>208</v>
      </c>
      <c r="AT214" s="24" t="s">
        <v>204</v>
      </c>
      <c r="AU214" s="24" t="s">
        <v>88</v>
      </c>
      <c r="AY214" s="24" t="s">
        <v>202</v>
      </c>
      <c r="BE214" s="247">
        <f>IF(N214="základní",J214,0)</f>
        <v>0</v>
      </c>
      <c r="BF214" s="247">
        <f>IF(N214="snížená",J214,0)</f>
        <v>0</v>
      </c>
      <c r="BG214" s="247">
        <f>IF(N214="zákl. přenesená",J214,0)</f>
        <v>0</v>
      </c>
      <c r="BH214" s="247">
        <f>IF(N214="sníž. přenesená",J214,0)</f>
        <v>0</v>
      </c>
      <c r="BI214" s="247">
        <f>IF(N214="nulová",J214,0)</f>
        <v>0</v>
      </c>
      <c r="BJ214" s="24" t="s">
        <v>85</v>
      </c>
      <c r="BK214" s="247">
        <f>ROUND(I214*H214,2)</f>
        <v>0</v>
      </c>
      <c r="BL214" s="24" t="s">
        <v>208</v>
      </c>
      <c r="BM214" s="24" t="s">
        <v>372</v>
      </c>
    </row>
    <row r="215" s="13" customFormat="1">
      <c r="B215" s="261"/>
      <c r="C215" s="262"/>
      <c r="D215" s="248" t="s">
        <v>212</v>
      </c>
      <c r="E215" s="263" t="s">
        <v>76</v>
      </c>
      <c r="F215" s="264" t="s">
        <v>359</v>
      </c>
      <c r="G215" s="262"/>
      <c r="H215" s="265">
        <v>326</v>
      </c>
      <c r="I215" s="266"/>
      <c r="J215" s="262"/>
      <c r="K215" s="262"/>
      <c r="L215" s="267"/>
      <c r="M215" s="268"/>
      <c r="N215" s="269"/>
      <c r="O215" s="269"/>
      <c r="P215" s="269"/>
      <c r="Q215" s="269"/>
      <c r="R215" s="269"/>
      <c r="S215" s="269"/>
      <c r="T215" s="270"/>
      <c r="AT215" s="271" t="s">
        <v>212</v>
      </c>
      <c r="AU215" s="271" t="s">
        <v>88</v>
      </c>
      <c r="AV215" s="13" t="s">
        <v>88</v>
      </c>
      <c r="AW215" s="13" t="s">
        <v>40</v>
      </c>
      <c r="AX215" s="13" t="s">
        <v>78</v>
      </c>
      <c r="AY215" s="271" t="s">
        <v>202</v>
      </c>
    </row>
    <row r="216" s="14" customFormat="1">
      <c r="B216" s="272"/>
      <c r="C216" s="273"/>
      <c r="D216" s="248" t="s">
        <v>212</v>
      </c>
      <c r="E216" s="274" t="s">
        <v>76</v>
      </c>
      <c r="F216" s="275" t="s">
        <v>216</v>
      </c>
      <c r="G216" s="273"/>
      <c r="H216" s="276">
        <v>326</v>
      </c>
      <c r="I216" s="277"/>
      <c r="J216" s="273"/>
      <c r="K216" s="273"/>
      <c r="L216" s="278"/>
      <c r="M216" s="279"/>
      <c r="N216" s="280"/>
      <c r="O216" s="280"/>
      <c r="P216" s="280"/>
      <c r="Q216" s="280"/>
      <c r="R216" s="280"/>
      <c r="S216" s="280"/>
      <c r="T216" s="281"/>
      <c r="AT216" s="282" t="s">
        <v>212</v>
      </c>
      <c r="AU216" s="282" t="s">
        <v>88</v>
      </c>
      <c r="AV216" s="14" t="s">
        <v>208</v>
      </c>
      <c r="AW216" s="14" t="s">
        <v>40</v>
      </c>
      <c r="AX216" s="14" t="s">
        <v>85</v>
      </c>
      <c r="AY216" s="282" t="s">
        <v>202</v>
      </c>
    </row>
    <row r="217" s="1" customFormat="1" ht="25.5" customHeight="1">
      <c r="B217" s="46"/>
      <c r="C217" s="236" t="s">
        <v>373</v>
      </c>
      <c r="D217" s="236" t="s">
        <v>204</v>
      </c>
      <c r="E217" s="237" t="s">
        <v>374</v>
      </c>
      <c r="F217" s="238" t="s">
        <v>375</v>
      </c>
      <c r="G217" s="239" t="s">
        <v>130</v>
      </c>
      <c r="H217" s="240">
        <v>326</v>
      </c>
      <c r="I217" s="241"/>
      <c r="J217" s="242">
        <f>ROUND(I217*H217,2)</f>
        <v>0</v>
      </c>
      <c r="K217" s="238" t="s">
        <v>207</v>
      </c>
      <c r="L217" s="72"/>
      <c r="M217" s="243" t="s">
        <v>76</v>
      </c>
      <c r="N217" s="244" t="s">
        <v>48</v>
      </c>
      <c r="O217" s="47"/>
      <c r="P217" s="245">
        <f>O217*H217</f>
        <v>0</v>
      </c>
      <c r="Q217" s="245">
        <v>0</v>
      </c>
      <c r="R217" s="245">
        <f>Q217*H217</f>
        <v>0</v>
      </c>
      <c r="S217" s="245">
        <v>0</v>
      </c>
      <c r="T217" s="246">
        <f>S217*H217</f>
        <v>0</v>
      </c>
      <c r="AR217" s="24" t="s">
        <v>208</v>
      </c>
      <c r="AT217" s="24" t="s">
        <v>204</v>
      </c>
      <c r="AU217" s="24" t="s">
        <v>88</v>
      </c>
      <c r="AY217" s="24" t="s">
        <v>202</v>
      </c>
      <c r="BE217" s="247">
        <f>IF(N217="základní",J217,0)</f>
        <v>0</v>
      </c>
      <c r="BF217" s="247">
        <f>IF(N217="snížená",J217,0)</f>
        <v>0</v>
      </c>
      <c r="BG217" s="247">
        <f>IF(N217="zákl. přenesená",J217,0)</f>
        <v>0</v>
      </c>
      <c r="BH217" s="247">
        <f>IF(N217="sníž. přenesená",J217,0)</f>
        <v>0</v>
      </c>
      <c r="BI217" s="247">
        <f>IF(N217="nulová",J217,0)</f>
        <v>0</v>
      </c>
      <c r="BJ217" s="24" t="s">
        <v>85</v>
      </c>
      <c r="BK217" s="247">
        <f>ROUND(I217*H217,2)</f>
        <v>0</v>
      </c>
      <c r="BL217" s="24" t="s">
        <v>208</v>
      </c>
      <c r="BM217" s="24" t="s">
        <v>376</v>
      </c>
    </row>
    <row r="218" s="12" customFormat="1">
      <c r="B218" s="251"/>
      <c r="C218" s="252"/>
      <c r="D218" s="248" t="s">
        <v>212</v>
      </c>
      <c r="E218" s="253" t="s">
        <v>76</v>
      </c>
      <c r="F218" s="254" t="s">
        <v>213</v>
      </c>
      <c r="G218" s="252"/>
      <c r="H218" s="253" t="s">
        <v>76</v>
      </c>
      <c r="I218" s="255"/>
      <c r="J218" s="252"/>
      <c r="K218" s="252"/>
      <c r="L218" s="256"/>
      <c r="M218" s="257"/>
      <c r="N218" s="258"/>
      <c r="O218" s="258"/>
      <c r="P218" s="258"/>
      <c r="Q218" s="258"/>
      <c r="R218" s="258"/>
      <c r="S218" s="258"/>
      <c r="T218" s="259"/>
      <c r="AT218" s="260" t="s">
        <v>212</v>
      </c>
      <c r="AU218" s="260" t="s">
        <v>88</v>
      </c>
      <c r="AV218" s="12" t="s">
        <v>85</v>
      </c>
      <c r="AW218" s="12" t="s">
        <v>40</v>
      </c>
      <c r="AX218" s="12" t="s">
        <v>78</v>
      </c>
      <c r="AY218" s="260" t="s">
        <v>202</v>
      </c>
    </row>
    <row r="219" s="13" customFormat="1">
      <c r="B219" s="261"/>
      <c r="C219" s="262"/>
      <c r="D219" s="248" t="s">
        <v>212</v>
      </c>
      <c r="E219" s="263" t="s">
        <v>128</v>
      </c>
      <c r="F219" s="264" t="s">
        <v>377</v>
      </c>
      <c r="G219" s="262"/>
      <c r="H219" s="265">
        <v>163</v>
      </c>
      <c r="I219" s="266"/>
      <c r="J219" s="262"/>
      <c r="K219" s="262"/>
      <c r="L219" s="267"/>
      <c r="M219" s="268"/>
      <c r="N219" s="269"/>
      <c r="O219" s="269"/>
      <c r="P219" s="269"/>
      <c r="Q219" s="269"/>
      <c r="R219" s="269"/>
      <c r="S219" s="269"/>
      <c r="T219" s="270"/>
      <c r="AT219" s="271" t="s">
        <v>212</v>
      </c>
      <c r="AU219" s="271" t="s">
        <v>88</v>
      </c>
      <c r="AV219" s="13" t="s">
        <v>88</v>
      </c>
      <c r="AW219" s="13" t="s">
        <v>40</v>
      </c>
      <c r="AX219" s="13" t="s">
        <v>78</v>
      </c>
      <c r="AY219" s="271" t="s">
        <v>202</v>
      </c>
    </row>
    <row r="220" s="13" customFormat="1">
      <c r="B220" s="261"/>
      <c r="C220" s="262"/>
      <c r="D220" s="248" t="s">
        <v>212</v>
      </c>
      <c r="E220" s="263" t="s">
        <v>76</v>
      </c>
      <c r="F220" s="264" t="s">
        <v>128</v>
      </c>
      <c r="G220" s="262"/>
      <c r="H220" s="265">
        <v>163</v>
      </c>
      <c r="I220" s="266"/>
      <c r="J220" s="262"/>
      <c r="K220" s="262"/>
      <c r="L220" s="267"/>
      <c r="M220" s="268"/>
      <c r="N220" s="269"/>
      <c r="O220" s="269"/>
      <c r="P220" s="269"/>
      <c r="Q220" s="269"/>
      <c r="R220" s="269"/>
      <c r="S220" s="269"/>
      <c r="T220" s="270"/>
      <c r="AT220" s="271" t="s">
        <v>212</v>
      </c>
      <c r="AU220" s="271" t="s">
        <v>88</v>
      </c>
      <c r="AV220" s="13" t="s">
        <v>88</v>
      </c>
      <c r="AW220" s="13" t="s">
        <v>40</v>
      </c>
      <c r="AX220" s="13" t="s">
        <v>78</v>
      </c>
      <c r="AY220" s="271" t="s">
        <v>202</v>
      </c>
    </row>
    <row r="221" s="14" customFormat="1">
      <c r="B221" s="272"/>
      <c r="C221" s="273"/>
      <c r="D221" s="248" t="s">
        <v>212</v>
      </c>
      <c r="E221" s="274" t="s">
        <v>76</v>
      </c>
      <c r="F221" s="275" t="s">
        <v>216</v>
      </c>
      <c r="G221" s="273"/>
      <c r="H221" s="276">
        <v>326</v>
      </c>
      <c r="I221" s="277"/>
      <c r="J221" s="273"/>
      <c r="K221" s="273"/>
      <c r="L221" s="278"/>
      <c r="M221" s="279"/>
      <c r="N221" s="280"/>
      <c r="O221" s="280"/>
      <c r="P221" s="280"/>
      <c r="Q221" s="280"/>
      <c r="R221" s="280"/>
      <c r="S221" s="280"/>
      <c r="T221" s="281"/>
      <c r="AT221" s="282" t="s">
        <v>212</v>
      </c>
      <c r="AU221" s="282" t="s">
        <v>88</v>
      </c>
      <c r="AV221" s="14" t="s">
        <v>208</v>
      </c>
      <c r="AW221" s="14" t="s">
        <v>40</v>
      </c>
      <c r="AX221" s="14" t="s">
        <v>85</v>
      </c>
      <c r="AY221" s="282" t="s">
        <v>202</v>
      </c>
    </row>
    <row r="222" s="11" customFormat="1" ht="29.88" customHeight="1">
      <c r="B222" s="220"/>
      <c r="C222" s="221"/>
      <c r="D222" s="222" t="s">
        <v>77</v>
      </c>
      <c r="E222" s="234" t="s">
        <v>292</v>
      </c>
      <c r="F222" s="234" t="s">
        <v>378</v>
      </c>
      <c r="G222" s="221"/>
      <c r="H222" s="221"/>
      <c r="I222" s="224"/>
      <c r="J222" s="235">
        <f>BK222</f>
        <v>0</v>
      </c>
      <c r="K222" s="221"/>
      <c r="L222" s="226"/>
      <c r="M222" s="227"/>
      <c r="N222" s="228"/>
      <c r="O222" s="228"/>
      <c r="P222" s="229">
        <f>SUM(P223:P246)</f>
        <v>0</v>
      </c>
      <c r="Q222" s="228"/>
      <c r="R222" s="229">
        <f>SUM(R223:R246)</f>
        <v>5.32158</v>
      </c>
      <c r="S222" s="228"/>
      <c r="T222" s="230">
        <f>SUM(T223:T246)</f>
        <v>0</v>
      </c>
      <c r="AR222" s="231" t="s">
        <v>85</v>
      </c>
      <c r="AT222" s="232" t="s">
        <v>77</v>
      </c>
      <c r="AU222" s="232" t="s">
        <v>85</v>
      </c>
      <c r="AY222" s="231" t="s">
        <v>202</v>
      </c>
      <c r="BK222" s="233">
        <f>SUM(BK223:BK246)</f>
        <v>0</v>
      </c>
    </row>
    <row r="223" s="1" customFormat="1" ht="25.5" customHeight="1">
      <c r="B223" s="46"/>
      <c r="C223" s="236" t="s">
        <v>379</v>
      </c>
      <c r="D223" s="236" t="s">
        <v>204</v>
      </c>
      <c r="E223" s="237" t="s">
        <v>380</v>
      </c>
      <c r="F223" s="238" t="s">
        <v>381</v>
      </c>
      <c r="G223" s="239" t="s">
        <v>124</v>
      </c>
      <c r="H223" s="240">
        <v>1</v>
      </c>
      <c r="I223" s="241"/>
      <c r="J223" s="242">
        <f>ROUND(I223*H223,2)</f>
        <v>0</v>
      </c>
      <c r="K223" s="238" t="s">
        <v>207</v>
      </c>
      <c r="L223" s="72"/>
      <c r="M223" s="243" t="s">
        <v>76</v>
      </c>
      <c r="N223" s="244" t="s">
        <v>48</v>
      </c>
      <c r="O223" s="47"/>
      <c r="P223" s="245">
        <f>O223*H223</f>
        <v>0</v>
      </c>
      <c r="Q223" s="245">
        <v>2.3765000000000001</v>
      </c>
      <c r="R223" s="245">
        <f>Q223*H223</f>
        <v>2.3765000000000001</v>
      </c>
      <c r="S223" s="245">
        <v>0</v>
      </c>
      <c r="T223" s="246">
        <f>S223*H223</f>
        <v>0</v>
      </c>
      <c r="AR223" s="24" t="s">
        <v>208</v>
      </c>
      <c r="AT223" s="24" t="s">
        <v>204</v>
      </c>
      <c r="AU223" s="24" t="s">
        <v>88</v>
      </c>
      <c r="AY223" s="24" t="s">
        <v>202</v>
      </c>
      <c r="BE223" s="247">
        <f>IF(N223="základní",J223,0)</f>
        <v>0</v>
      </c>
      <c r="BF223" s="247">
        <f>IF(N223="snížená",J223,0)</f>
        <v>0</v>
      </c>
      <c r="BG223" s="247">
        <f>IF(N223="zákl. přenesená",J223,0)</f>
        <v>0</v>
      </c>
      <c r="BH223" s="247">
        <f>IF(N223="sníž. přenesená",J223,0)</f>
        <v>0</v>
      </c>
      <c r="BI223" s="247">
        <f>IF(N223="nulová",J223,0)</f>
        <v>0</v>
      </c>
      <c r="BJ223" s="24" t="s">
        <v>85</v>
      </c>
      <c r="BK223" s="247">
        <f>ROUND(I223*H223,2)</f>
        <v>0</v>
      </c>
      <c r="BL223" s="24" t="s">
        <v>208</v>
      </c>
      <c r="BM223" s="24" t="s">
        <v>382</v>
      </c>
    </row>
    <row r="224" s="12" customFormat="1">
      <c r="B224" s="251"/>
      <c r="C224" s="252"/>
      <c r="D224" s="248" t="s">
        <v>212</v>
      </c>
      <c r="E224" s="253" t="s">
        <v>76</v>
      </c>
      <c r="F224" s="254" t="s">
        <v>249</v>
      </c>
      <c r="G224" s="252"/>
      <c r="H224" s="253" t="s">
        <v>76</v>
      </c>
      <c r="I224" s="255"/>
      <c r="J224" s="252"/>
      <c r="K224" s="252"/>
      <c r="L224" s="256"/>
      <c r="M224" s="257"/>
      <c r="N224" s="258"/>
      <c r="O224" s="258"/>
      <c r="P224" s="258"/>
      <c r="Q224" s="258"/>
      <c r="R224" s="258"/>
      <c r="S224" s="258"/>
      <c r="T224" s="259"/>
      <c r="AT224" s="260" t="s">
        <v>212</v>
      </c>
      <c r="AU224" s="260" t="s">
        <v>88</v>
      </c>
      <c r="AV224" s="12" t="s">
        <v>85</v>
      </c>
      <c r="AW224" s="12" t="s">
        <v>40</v>
      </c>
      <c r="AX224" s="12" t="s">
        <v>78</v>
      </c>
      <c r="AY224" s="260" t="s">
        <v>202</v>
      </c>
    </row>
    <row r="225" s="13" customFormat="1">
      <c r="B225" s="261"/>
      <c r="C225" s="262"/>
      <c r="D225" s="248" t="s">
        <v>212</v>
      </c>
      <c r="E225" s="263" t="s">
        <v>76</v>
      </c>
      <c r="F225" s="264" t="s">
        <v>85</v>
      </c>
      <c r="G225" s="262"/>
      <c r="H225" s="265">
        <v>1</v>
      </c>
      <c r="I225" s="266"/>
      <c r="J225" s="262"/>
      <c r="K225" s="262"/>
      <c r="L225" s="267"/>
      <c r="M225" s="268"/>
      <c r="N225" s="269"/>
      <c r="O225" s="269"/>
      <c r="P225" s="269"/>
      <c r="Q225" s="269"/>
      <c r="R225" s="269"/>
      <c r="S225" s="269"/>
      <c r="T225" s="270"/>
      <c r="AT225" s="271" t="s">
        <v>212</v>
      </c>
      <c r="AU225" s="271" t="s">
        <v>88</v>
      </c>
      <c r="AV225" s="13" t="s">
        <v>88</v>
      </c>
      <c r="AW225" s="13" t="s">
        <v>40</v>
      </c>
      <c r="AX225" s="13" t="s">
        <v>78</v>
      </c>
      <c r="AY225" s="271" t="s">
        <v>202</v>
      </c>
    </row>
    <row r="226" s="14" customFormat="1">
      <c r="B226" s="272"/>
      <c r="C226" s="273"/>
      <c r="D226" s="248" t="s">
        <v>212</v>
      </c>
      <c r="E226" s="274" t="s">
        <v>76</v>
      </c>
      <c r="F226" s="275" t="s">
        <v>216</v>
      </c>
      <c r="G226" s="273"/>
      <c r="H226" s="276">
        <v>1</v>
      </c>
      <c r="I226" s="277"/>
      <c r="J226" s="273"/>
      <c r="K226" s="273"/>
      <c r="L226" s="278"/>
      <c r="M226" s="279"/>
      <c r="N226" s="280"/>
      <c r="O226" s="280"/>
      <c r="P226" s="280"/>
      <c r="Q226" s="280"/>
      <c r="R226" s="280"/>
      <c r="S226" s="280"/>
      <c r="T226" s="281"/>
      <c r="AT226" s="282" t="s">
        <v>212</v>
      </c>
      <c r="AU226" s="282" t="s">
        <v>88</v>
      </c>
      <c r="AV226" s="14" t="s">
        <v>208</v>
      </c>
      <c r="AW226" s="14" t="s">
        <v>40</v>
      </c>
      <c r="AX226" s="14" t="s">
        <v>85</v>
      </c>
      <c r="AY226" s="282" t="s">
        <v>202</v>
      </c>
    </row>
    <row r="227" s="1" customFormat="1" ht="16.5" customHeight="1">
      <c r="B227" s="46"/>
      <c r="C227" s="283" t="s">
        <v>383</v>
      </c>
      <c r="D227" s="283" t="s">
        <v>289</v>
      </c>
      <c r="E227" s="284" t="s">
        <v>384</v>
      </c>
      <c r="F227" s="285" t="s">
        <v>385</v>
      </c>
      <c r="G227" s="286" t="s">
        <v>124</v>
      </c>
      <c r="H227" s="287">
        <v>1</v>
      </c>
      <c r="I227" s="288"/>
      <c r="J227" s="289">
        <f>ROUND(I227*H227,2)</f>
        <v>0</v>
      </c>
      <c r="K227" s="285" t="s">
        <v>207</v>
      </c>
      <c r="L227" s="290"/>
      <c r="M227" s="291" t="s">
        <v>76</v>
      </c>
      <c r="N227" s="292" t="s">
        <v>48</v>
      </c>
      <c r="O227" s="47"/>
      <c r="P227" s="245">
        <f>O227*H227</f>
        <v>0</v>
      </c>
      <c r="Q227" s="245">
        <v>2.1499999999999999</v>
      </c>
      <c r="R227" s="245">
        <f>Q227*H227</f>
        <v>2.1499999999999999</v>
      </c>
      <c r="S227" s="245">
        <v>0</v>
      </c>
      <c r="T227" s="246">
        <f>S227*H227</f>
        <v>0</v>
      </c>
      <c r="AR227" s="24" t="s">
        <v>292</v>
      </c>
      <c r="AT227" s="24" t="s">
        <v>289</v>
      </c>
      <c r="AU227" s="24" t="s">
        <v>88</v>
      </c>
      <c r="AY227" s="24" t="s">
        <v>202</v>
      </c>
      <c r="BE227" s="247">
        <f>IF(N227="základní",J227,0)</f>
        <v>0</v>
      </c>
      <c r="BF227" s="247">
        <f>IF(N227="snížená",J227,0)</f>
        <v>0</v>
      </c>
      <c r="BG227" s="247">
        <f>IF(N227="zákl. přenesená",J227,0)</f>
        <v>0</v>
      </c>
      <c r="BH227" s="247">
        <f>IF(N227="sníž. přenesená",J227,0)</f>
        <v>0</v>
      </c>
      <c r="BI227" s="247">
        <f>IF(N227="nulová",J227,0)</f>
        <v>0</v>
      </c>
      <c r="BJ227" s="24" t="s">
        <v>85</v>
      </c>
      <c r="BK227" s="247">
        <f>ROUND(I227*H227,2)</f>
        <v>0</v>
      </c>
      <c r="BL227" s="24" t="s">
        <v>208</v>
      </c>
      <c r="BM227" s="24" t="s">
        <v>386</v>
      </c>
    </row>
    <row r="228" s="1" customFormat="1">
      <c r="B228" s="46"/>
      <c r="C228" s="74"/>
      <c r="D228" s="248" t="s">
        <v>210</v>
      </c>
      <c r="E228" s="74"/>
      <c r="F228" s="249" t="s">
        <v>387</v>
      </c>
      <c r="G228" s="74"/>
      <c r="H228" s="74"/>
      <c r="I228" s="204"/>
      <c r="J228" s="74"/>
      <c r="K228" s="74"/>
      <c r="L228" s="72"/>
      <c r="M228" s="250"/>
      <c r="N228" s="47"/>
      <c r="O228" s="47"/>
      <c r="P228" s="47"/>
      <c r="Q228" s="47"/>
      <c r="R228" s="47"/>
      <c r="S228" s="47"/>
      <c r="T228" s="95"/>
      <c r="AT228" s="24" t="s">
        <v>210</v>
      </c>
      <c r="AU228" s="24" t="s">
        <v>88</v>
      </c>
    </row>
    <row r="229" s="12" customFormat="1">
      <c r="B229" s="251"/>
      <c r="C229" s="252"/>
      <c r="D229" s="248" t="s">
        <v>212</v>
      </c>
      <c r="E229" s="253" t="s">
        <v>76</v>
      </c>
      <c r="F229" s="254" t="s">
        <v>249</v>
      </c>
      <c r="G229" s="252"/>
      <c r="H229" s="253" t="s">
        <v>76</v>
      </c>
      <c r="I229" s="255"/>
      <c r="J229" s="252"/>
      <c r="K229" s="252"/>
      <c r="L229" s="256"/>
      <c r="M229" s="257"/>
      <c r="N229" s="258"/>
      <c r="O229" s="258"/>
      <c r="P229" s="258"/>
      <c r="Q229" s="258"/>
      <c r="R229" s="258"/>
      <c r="S229" s="258"/>
      <c r="T229" s="259"/>
      <c r="AT229" s="260" t="s">
        <v>212</v>
      </c>
      <c r="AU229" s="260" t="s">
        <v>88</v>
      </c>
      <c r="AV229" s="12" t="s">
        <v>85</v>
      </c>
      <c r="AW229" s="12" t="s">
        <v>40</v>
      </c>
      <c r="AX229" s="12" t="s">
        <v>78</v>
      </c>
      <c r="AY229" s="260" t="s">
        <v>202</v>
      </c>
    </row>
    <row r="230" s="13" customFormat="1">
      <c r="B230" s="261"/>
      <c r="C230" s="262"/>
      <c r="D230" s="248" t="s">
        <v>212</v>
      </c>
      <c r="E230" s="263" t="s">
        <v>76</v>
      </c>
      <c r="F230" s="264" t="s">
        <v>85</v>
      </c>
      <c r="G230" s="262"/>
      <c r="H230" s="265">
        <v>1</v>
      </c>
      <c r="I230" s="266"/>
      <c r="J230" s="262"/>
      <c r="K230" s="262"/>
      <c r="L230" s="267"/>
      <c r="M230" s="268"/>
      <c r="N230" s="269"/>
      <c r="O230" s="269"/>
      <c r="P230" s="269"/>
      <c r="Q230" s="269"/>
      <c r="R230" s="269"/>
      <c r="S230" s="269"/>
      <c r="T230" s="270"/>
      <c r="AT230" s="271" t="s">
        <v>212</v>
      </c>
      <c r="AU230" s="271" t="s">
        <v>88</v>
      </c>
      <c r="AV230" s="13" t="s">
        <v>88</v>
      </c>
      <c r="AW230" s="13" t="s">
        <v>40</v>
      </c>
      <c r="AX230" s="13" t="s">
        <v>78</v>
      </c>
      <c r="AY230" s="271" t="s">
        <v>202</v>
      </c>
    </row>
    <row r="231" s="14" customFormat="1">
      <c r="B231" s="272"/>
      <c r="C231" s="273"/>
      <c r="D231" s="248" t="s">
        <v>212</v>
      </c>
      <c r="E231" s="274" t="s">
        <v>76</v>
      </c>
      <c r="F231" s="275" t="s">
        <v>216</v>
      </c>
      <c r="G231" s="273"/>
      <c r="H231" s="276">
        <v>1</v>
      </c>
      <c r="I231" s="277"/>
      <c r="J231" s="273"/>
      <c r="K231" s="273"/>
      <c r="L231" s="278"/>
      <c r="M231" s="279"/>
      <c r="N231" s="280"/>
      <c r="O231" s="280"/>
      <c r="P231" s="280"/>
      <c r="Q231" s="280"/>
      <c r="R231" s="280"/>
      <c r="S231" s="280"/>
      <c r="T231" s="281"/>
      <c r="AT231" s="282" t="s">
        <v>212</v>
      </c>
      <c r="AU231" s="282" t="s">
        <v>88</v>
      </c>
      <c r="AV231" s="14" t="s">
        <v>208</v>
      </c>
      <c r="AW231" s="14" t="s">
        <v>40</v>
      </c>
      <c r="AX231" s="14" t="s">
        <v>85</v>
      </c>
      <c r="AY231" s="282" t="s">
        <v>202</v>
      </c>
    </row>
    <row r="232" s="1" customFormat="1" ht="16.5" customHeight="1">
      <c r="B232" s="46"/>
      <c r="C232" s="283" t="s">
        <v>388</v>
      </c>
      <c r="D232" s="283" t="s">
        <v>289</v>
      </c>
      <c r="E232" s="284" t="s">
        <v>389</v>
      </c>
      <c r="F232" s="285" t="s">
        <v>390</v>
      </c>
      <c r="G232" s="286" t="s">
        <v>124</v>
      </c>
      <c r="H232" s="287">
        <v>1</v>
      </c>
      <c r="I232" s="288"/>
      <c r="J232" s="289">
        <f>ROUND(I232*H232,2)</f>
        <v>0</v>
      </c>
      <c r="K232" s="285" t="s">
        <v>207</v>
      </c>
      <c r="L232" s="290"/>
      <c r="M232" s="291" t="s">
        <v>76</v>
      </c>
      <c r="N232" s="292" t="s">
        <v>48</v>
      </c>
      <c r="O232" s="47"/>
      <c r="P232" s="245">
        <f>O232*H232</f>
        <v>0</v>
      </c>
      <c r="Q232" s="245">
        <v>0.39300000000000002</v>
      </c>
      <c r="R232" s="245">
        <f>Q232*H232</f>
        <v>0.39300000000000002</v>
      </c>
      <c r="S232" s="245">
        <v>0</v>
      </c>
      <c r="T232" s="246">
        <f>S232*H232</f>
        <v>0</v>
      </c>
      <c r="AR232" s="24" t="s">
        <v>292</v>
      </c>
      <c r="AT232" s="24" t="s">
        <v>289</v>
      </c>
      <c r="AU232" s="24" t="s">
        <v>88</v>
      </c>
      <c r="AY232" s="24" t="s">
        <v>202</v>
      </c>
      <c r="BE232" s="247">
        <f>IF(N232="základní",J232,0)</f>
        <v>0</v>
      </c>
      <c r="BF232" s="247">
        <f>IF(N232="snížená",J232,0)</f>
        <v>0</v>
      </c>
      <c r="BG232" s="247">
        <f>IF(N232="zákl. přenesená",J232,0)</f>
        <v>0</v>
      </c>
      <c r="BH232" s="247">
        <f>IF(N232="sníž. přenesená",J232,0)</f>
        <v>0</v>
      </c>
      <c r="BI232" s="247">
        <f>IF(N232="nulová",J232,0)</f>
        <v>0</v>
      </c>
      <c r="BJ232" s="24" t="s">
        <v>85</v>
      </c>
      <c r="BK232" s="247">
        <f>ROUND(I232*H232,2)</f>
        <v>0</v>
      </c>
      <c r="BL232" s="24" t="s">
        <v>208</v>
      </c>
      <c r="BM232" s="24" t="s">
        <v>391</v>
      </c>
    </row>
    <row r="233" s="12" customFormat="1">
      <c r="B233" s="251"/>
      <c r="C233" s="252"/>
      <c r="D233" s="248" t="s">
        <v>212</v>
      </c>
      <c r="E233" s="253" t="s">
        <v>76</v>
      </c>
      <c r="F233" s="254" t="s">
        <v>249</v>
      </c>
      <c r="G233" s="252"/>
      <c r="H233" s="253" t="s">
        <v>76</v>
      </c>
      <c r="I233" s="255"/>
      <c r="J233" s="252"/>
      <c r="K233" s="252"/>
      <c r="L233" s="256"/>
      <c r="M233" s="257"/>
      <c r="N233" s="258"/>
      <c r="O233" s="258"/>
      <c r="P233" s="258"/>
      <c r="Q233" s="258"/>
      <c r="R233" s="258"/>
      <c r="S233" s="258"/>
      <c r="T233" s="259"/>
      <c r="AT233" s="260" t="s">
        <v>212</v>
      </c>
      <c r="AU233" s="260" t="s">
        <v>88</v>
      </c>
      <c r="AV233" s="12" t="s">
        <v>85</v>
      </c>
      <c r="AW233" s="12" t="s">
        <v>40</v>
      </c>
      <c r="AX233" s="12" t="s">
        <v>78</v>
      </c>
      <c r="AY233" s="260" t="s">
        <v>202</v>
      </c>
    </row>
    <row r="234" s="13" customFormat="1">
      <c r="B234" s="261"/>
      <c r="C234" s="262"/>
      <c r="D234" s="248" t="s">
        <v>212</v>
      </c>
      <c r="E234" s="263" t="s">
        <v>76</v>
      </c>
      <c r="F234" s="264" t="s">
        <v>85</v>
      </c>
      <c r="G234" s="262"/>
      <c r="H234" s="265">
        <v>1</v>
      </c>
      <c r="I234" s="266"/>
      <c r="J234" s="262"/>
      <c r="K234" s="262"/>
      <c r="L234" s="267"/>
      <c r="M234" s="268"/>
      <c r="N234" s="269"/>
      <c r="O234" s="269"/>
      <c r="P234" s="269"/>
      <c r="Q234" s="269"/>
      <c r="R234" s="269"/>
      <c r="S234" s="269"/>
      <c r="T234" s="270"/>
      <c r="AT234" s="271" t="s">
        <v>212</v>
      </c>
      <c r="AU234" s="271" t="s">
        <v>88</v>
      </c>
      <c r="AV234" s="13" t="s">
        <v>88</v>
      </c>
      <c r="AW234" s="13" t="s">
        <v>40</v>
      </c>
      <c r="AX234" s="13" t="s">
        <v>78</v>
      </c>
      <c r="AY234" s="271" t="s">
        <v>202</v>
      </c>
    </row>
    <row r="235" s="14" customFormat="1">
      <c r="B235" s="272"/>
      <c r="C235" s="273"/>
      <c r="D235" s="248" t="s">
        <v>212</v>
      </c>
      <c r="E235" s="274" t="s">
        <v>76</v>
      </c>
      <c r="F235" s="275" t="s">
        <v>216</v>
      </c>
      <c r="G235" s="273"/>
      <c r="H235" s="276">
        <v>1</v>
      </c>
      <c r="I235" s="277"/>
      <c r="J235" s="273"/>
      <c r="K235" s="273"/>
      <c r="L235" s="278"/>
      <c r="M235" s="279"/>
      <c r="N235" s="280"/>
      <c r="O235" s="280"/>
      <c r="P235" s="280"/>
      <c r="Q235" s="280"/>
      <c r="R235" s="280"/>
      <c r="S235" s="280"/>
      <c r="T235" s="281"/>
      <c r="AT235" s="282" t="s">
        <v>212</v>
      </c>
      <c r="AU235" s="282" t="s">
        <v>88</v>
      </c>
      <c r="AV235" s="14" t="s">
        <v>208</v>
      </c>
      <c r="AW235" s="14" t="s">
        <v>40</v>
      </c>
      <c r="AX235" s="14" t="s">
        <v>85</v>
      </c>
      <c r="AY235" s="282" t="s">
        <v>202</v>
      </c>
    </row>
    <row r="236" s="1" customFormat="1" ht="16.5" customHeight="1">
      <c r="B236" s="46"/>
      <c r="C236" s="283" t="s">
        <v>392</v>
      </c>
      <c r="D236" s="283" t="s">
        <v>289</v>
      </c>
      <c r="E236" s="284" t="s">
        <v>393</v>
      </c>
      <c r="F236" s="285" t="s">
        <v>394</v>
      </c>
      <c r="G236" s="286" t="s">
        <v>124</v>
      </c>
      <c r="H236" s="287">
        <v>1</v>
      </c>
      <c r="I236" s="288"/>
      <c r="J236" s="289">
        <f>ROUND(I236*H236,2)</f>
        <v>0</v>
      </c>
      <c r="K236" s="285" t="s">
        <v>207</v>
      </c>
      <c r="L236" s="290"/>
      <c r="M236" s="291" t="s">
        <v>76</v>
      </c>
      <c r="N236" s="292" t="s">
        <v>48</v>
      </c>
      <c r="O236" s="47"/>
      <c r="P236" s="245">
        <f>O236*H236</f>
        <v>0</v>
      </c>
      <c r="Q236" s="245">
        <v>0.002</v>
      </c>
      <c r="R236" s="245">
        <f>Q236*H236</f>
        <v>0.002</v>
      </c>
      <c r="S236" s="245">
        <v>0</v>
      </c>
      <c r="T236" s="246">
        <f>S236*H236</f>
        <v>0</v>
      </c>
      <c r="AR236" s="24" t="s">
        <v>292</v>
      </c>
      <c r="AT236" s="24" t="s">
        <v>289</v>
      </c>
      <c r="AU236" s="24" t="s">
        <v>88</v>
      </c>
      <c r="AY236" s="24" t="s">
        <v>202</v>
      </c>
      <c r="BE236" s="247">
        <f>IF(N236="základní",J236,0)</f>
        <v>0</v>
      </c>
      <c r="BF236" s="247">
        <f>IF(N236="snížená",J236,0)</f>
        <v>0</v>
      </c>
      <c r="BG236" s="247">
        <f>IF(N236="zákl. přenesená",J236,0)</f>
        <v>0</v>
      </c>
      <c r="BH236" s="247">
        <f>IF(N236="sníž. přenesená",J236,0)</f>
        <v>0</v>
      </c>
      <c r="BI236" s="247">
        <f>IF(N236="nulová",J236,0)</f>
        <v>0</v>
      </c>
      <c r="BJ236" s="24" t="s">
        <v>85</v>
      </c>
      <c r="BK236" s="247">
        <f>ROUND(I236*H236,2)</f>
        <v>0</v>
      </c>
      <c r="BL236" s="24" t="s">
        <v>208</v>
      </c>
      <c r="BM236" s="24" t="s">
        <v>395</v>
      </c>
    </row>
    <row r="237" s="12" customFormat="1">
      <c r="B237" s="251"/>
      <c r="C237" s="252"/>
      <c r="D237" s="248" t="s">
        <v>212</v>
      </c>
      <c r="E237" s="253" t="s">
        <v>76</v>
      </c>
      <c r="F237" s="254" t="s">
        <v>249</v>
      </c>
      <c r="G237" s="252"/>
      <c r="H237" s="253" t="s">
        <v>76</v>
      </c>
      <c r="I237" s="255"/>
      <c r="J237" s="252"/>
      <c r="K237" s="252"/>
      <c r="L237" s="256"/>
      <c r="M237" s="257"/>
      <c r="N237" s="258"/>
      <c r="O237" s="258"/>
      <c r="P237" s="258"/>
      <c r="Q237" s="258"/>
      <c r="R237" s="258"/>
      <c r="S237" s="258"/>
      <c r="T237" s="259"/>
      <c r="AT237" s="260" t="s">
        <v>212</v>
      </c>
      <c r="AU237" s="260" t="s">
        <v>88</v>
      </c>
      <c r="AV237" s="12" t="s">
        <v>85</v>
      </c>
      <c r="AW237" s="12" t="s">
        <v>40</v>
      </c>
      <c r="AX237" s="12" t="s">
        <v>78</v>
      </c>
      <c r="AY237" s="260" t="s">
        <v>202</v>
      </c>
    </row>
    <row r="238" s="13" customFormat="1">
      <c r="B238" s="261"/>
      <c r="C238" s="262"/>
      <c r="D238" s="248" t="s">
        <v>212</v>
      </c>
      <c r="E238" s="263" t="s">
        <v>76</v>
      </c>
      <c r="F238" s="264" t="s">
        <v>85</v>
      </c>
      <c r="G238" s="262"/>
      <c r="H238" s="265">
        <v>1</v>
      </c>
      <c r="I238" s="266"/>
      <c r="J238" s="262"/>
      <c r="K238" s="262"/>
      <c r="L238" s="267"/>
      <c r="M238" s="268"/>
      <c r="N238" s="269"/>
      <c r="O238" s="269"/>
      <c r="P238" s="269"/>
      <c r="Q238" s="269"/>
      <c r="R238" s="269"/>
      <c r="S238" s="269"/>
      <c r="T238" s="270"/>
      <c r="AT238" s="271" t="s">
        <v>212</v>
      </c>
      <c r="AU238" s="271" t="s">
        <v>88</v>
      </c>
      <c r="AV238" s="13" t="s">
        <v>88</v>
      </c>
      <c r="AW238" s="13" t="s">
        <v>40</v>
      </c>
      <c r="AX238" s="13" t="s">
        <v>78</v>
      </c>
      <c r="AY238" s="271" t="s">
        <v>202</v>
      </c>
    </row>
    <row r="239" s="14" customFormat="1">
      <c r="B239" s="272"/>
      <c r="C239" s="273"/>
      <c r="D239" s="248" t="s">
        <v>212</v>
      </c>
      <c r="E239" s="274" t="s">
        <v>76</v>
      </c>
      <c r="F239" s="275" t="s">
        <v>216</v>
      </c>
      <c r="G239" s="273"/>
      <c r="H239" s="276">
        <v>1</v>
      </c>
      <c r="I239" s="277"/>
      <c r="J239" s="273"/>
      <c r="K239" s="273"/>
      <c r="L239" s="278"/>
      <c r="M239" s="279"/>
      <c r="N239" s="280"/>
      <c r="O239" s="280"/>
      <c r="P239" s="280"/>
      <c r="Q239" s="280"/>
      <c r="R239" s="280"/>
      <c r="S239" s="280"/>
      <c r="T239" s="281"/>
      <c r="AT239" s="282" t="s">
        <v>212</v>
      </c>
      <c r="AU239" s="282" t="s">
        <v>88</v>
      </c>
      <c r="AV239" s="14" t="s">
        <v>208</v>
      </c>
      <c r="AW239" s="14" t="s">
        <v>40</v>
      </c>
      <c r="AX239" s="14" t="s">
        <v>85</v>
      </c>
      <c r="AY239" s="282" t="s">
        <v>202</v>
      </c>
    </row>
    <row r="240" s="1" customFormat="1" ht="25.5" customHeight="1">
      <c r="B240" s="46"/>
      <c r="C240" s="236" t="s">
        <v>396</v>
      </c>
      <c r="D240" s="236" t="s">
        <v>204</v>
      </c>
      <c r="E240" s="237" t="s">
        <v>397</v>
      </c>
      <c r="F240" s="238" t="s">
        <v>398</v>
      </c>
      <c r="G240" s="239" t="s">
        <v>124</v>
      </c>
      <c r="H240" s="240">
        <v>3</v>
      </c>
      <c r="I240" s="241"/>
      <c r="J240" s="242">
        <f>ROUND(I240*H240,2)</f>
        <v>0</v>
      </c>
      <c r="K240" s="238" t="s">
        <v>207</v>
      </c>
      <c r="L240" s="72"/>
      <c r="M240" s="243" t="s">
        <v>76</v>
      </c>
      <c r="N240" s="244" t="s">
        <v>48</v>
      </c>
      <c r="O240" s="47"/>
      <c r="P240" s="245">
        <f>O240*H240</f>
        <v>0</v>
      </c>
      <c r="Q240" s="245">
        <v>0.0093600000000000003</v>
      </c>
      <c r="R240" s="245">
        <f>Q240*H240</f>
        <v>0.028080000000000001</v>
      </c>
      <c r="S240" s="245">
        <v>0</v>
      </c>
      <c r="T240" s="246">
        <f>S240*H240</f>
        <v>0</v>
      </c>
      <c r="AR240" s="24" t="s">
        <v>208</v>
      </c>
      <c r="AT240" s="24" t="s">
        <v>204</v>
      </c>
      <c r="AU240" s="24" t="s">
        <v>88</v>
      </c>
      <c r="AY240" s="24" t="s">
        <v>202</v>
      </c>
      <c r="BE240" s="247">
        <f>IF(N240="základní",J240,0)</f>
        <v>0</v>
      </c>
      <c r="BF240" s="247">
        <f>IF(N240="snížená",J240,0)</f>
        <v>0</v>
      </c>
      <c r="BG240" s="247">
        <f>IF(N240="zákl. přenesená",J240,0)</f>
        <v>0</v>
      </c>
      <c r="BH240" s="247">
        <f>IF(N240="sníž. přenesená",J240,0)</f>
        <v>0</v>
      </c>
      <c r="BI240" s="247">
        <f>IF(N240="nulová",J240,0)</f>
        <v>0</v>
      </c>
      <c r="BJ240" s="24" t="s">
        <v>85</v>
      </c>
      <c r="BK240" s="247">
        <f>ROUND(I240*H240,2)</f>
        <v>0</v>
      </c>
      <c r="BL240" s="24" t="s">
        <v>208</v>
      </c>
      <c r="BM240" s="24" t="s">
        <v>399</v>
      </c>
    </row>
    <row r="241" s="12" customFormat="1">
      <c r="B241" s="251"/>
      <c r="C241" s="252"/>
      <c r="D241" s="248" t="s">
        <v>212</v>
      </c>
      <c r="E241" s="253" t="s">
        <v>76</v>
      </c>
      <c r="F241" s="254" t="s">
        <v>249</v>
      </c>
      <c r="G241" s="252"/>
      <c r="H241" s="253" t="s">
        <v>76</v>
      </c>
      <c r="I241" s="255"/>
      <c r="J241" s="252"/>
      <c r="K241" s="252"/>
      <c r="L241" s="256"/>
      <c r="M241" s="257"/>
      <c r="N241" s="258"/>
      <c r="O241" s="258"/>
      <c r="P241" s="258"/>
      <c r="Q241" s="258"/>
      <c r="R241" s="258"/>
      <c r="S241" s="258"/>
      <c r="T241" s="259"/>
      <c r="AT241" s="260" t="s">
        <v>212</v>
      </c>
      <c r="AU241" s="260" t="s">
        <v>88</v>
      </c>
      <c r="AV241" s="12" t="s">
        <v>85</v>
      </c>
      <c r="AW241" s="12" t="s">
        <v>40</v>
      </c>
      <c r="AX241" s="12" t="s">
        <v>78</v>
      </c>
      <c r="AY241" s="260" t="s">
        <v>202</v>
      </c>
    </row>
    <row r="242" s="13" customFormat="1">
      <c r="B242" s="261"/>
      <c r="C242" s="262"/>
      <c r="D242" s="248" t="s">
        <v>212</v>
      </c>
      <c r="E242" s="263" t="s">
        <v>163</v>
      </c>
      <c r="F242" s="264" t="s">
        <v>165</v>
      </c>
      <c r="G242" s="262"/>
      <c r="H242" s="265">
        <v>3</v>
      </c>
      <c r="I242" s="266"/>
      <c r="J242" s="262"/>
      <c r="K242" s="262"/>
      <c r="L242" s="267"/>
      <c r="M242" s="268"/>
      <c r="N242" s="269"/>
      <c r="O242" s="269"/>
      <c r="P242" s="269"/>
      <c r="Q242" s="269"/>
      <c r="R242" s="269"/>
      <c r="S242" s="269"/>
      <c r="T242" s="270"/>
      <c r="AT242" s="271" t="s">
        <v>212</v>
      </c>
      <c r="AU242" s="271" t="s">
        <v>88</v>
      </c>
      <c r="AV242" s="13" t="s">
        <v>88</v>
      </c>
      <c r="AW242" s="13" t="s">
        <v>40</v>
      </c>
      <c r="AX242" s="13" t="s">
        <v>78</v>
      </c>
      <c r="AY242" s="271" t="s">
        <v>202</v>
      </c>
    </row>
    <row r="243" s="14" customFormat="1">
      <c r="B243" s="272"/>
      <c r="C243" s="273"/>
      <c r="D243" s="248" t="s">
        <v>212</v>
      </c>
      <c r="E243" s="274" t="s">
        <v>76</v>
      </c>
      <c r="F243" s="275" t="s">
        <v>216</v>
      </c>
      <c r="G243" s="273"/>
      <c r="H243" s="276">
        <v>3</v>
      </c>
      <c r="I243" s="277"/>
      <c r="J243" s="273"/>
      <c r="K243" s="273"/>
      <c r="L243" s="278"/>
      <c r="M243" s="279"/>
      <c r="N243" s="280"/>
      <c r="O243" s="280"/>
      <c r="P243" s="280"/>
      <c r="Q243" s="280"/>
      <c r="R243" s="280"/>
      <c r="S243" s="280"/>
      <c r="T243" s="281"/>
      <c r="AT243" s="282" t="s">
        <v>212</v>
      </c>
      <c r="AU243" s="282" t="s">
        <v>88</v>
      </c>
      <c r="AV243" s="14" t="s">
        <v>208</v>
      </c>
      <c r="AW243" s="14" t="s">
        <v>40</v>
      </c>
      <c r="AX243" s="14" t="s">
        <v>85</v>
      </c>
      <c r="AY243" s="282" t="s">
        <v>202</v>
      </c>
    </row>
    <row r="244" s="1" customFormat="1" ht="16.5" customHeight="1">
      <c r="B244" s="46"/>
      <c r="C244" s="283" t="s">
        <v>400</v>
      </c>
      <c r="D244" s="283" t="s">
        <v>289</v>
      </c>
      <c r="E244" s="284" t="s">
        <v>401</v>
      </c>
      <c r="F244" s="285" t="s">
        <v>402</v>
      </c>
      <c r="G244" s="286" t="s">
        <v>124</v>
      </c>
      <c r="H244" s="287">
        <v>3</v>
      </c>
      <c r="I244" s="288"/>
      <c r="J244" s="289">
        <f>ROUND(I244*H244,2)</f>
        <v>0</v>
      </c>
      <c r="K244" s="285" t="s">
        <v>76</v>
      </c>
      <c r="L244" s="290"/>
      <c r="M244" s="291" t="s">
        <v>76</v>
      </c>
      <c r="N244" s="292" t="s">
        <v>48</v>
      </c>
      <c r="O244" s="47"/>
      <c r="P244" s="245">
        <f>O244*H244</f>
        <v>0</v>
      </c>
      <c r="Q244" s="245">
        <v>0.124</v>
      </c>
      <c r="R244" s="245">
        <f>Q244*H244</f>
        <v>0.372</v>
      </c>
      <c r="S244" s="245">
        <v>0</v>
      </c>
      <c r="T244" s="246">
        <f>S244*H244</f>
        <v>0</v>
      </c>
      <c r="AR244" s="24" t="s">
        <v>292</v>
      </c>
      <c r="AT244" s="24" t="s">
        <v>289</v>
      </c>
      <c r="AU244" s="24" t="s">
        <v>88</v>
      </c>
      <c r="AY244" s="24" t="s">
        <v>202</v>
      </c>
      <c r="BE244" s="247">
        <f>IF(N244="základní",J244,0)</f>
        <v>0</v>
      </c>
      <c r="BF244" s="247">
        <f>IF(N244="snížená",J244,0)</f>
        <v>0</v>
      </c>
      <c r="BG244" s="247">
        <f>IF(N244="zákl. přenesená",J244,0)</f>
        <v>0</v>
      </c>
      <c r="BH244" s="247">
        <f>IF(N244="sníž. přenesená",J244,0)</f>
        <v>0</v>
      </c>
      <c r="BI244" s="247">
        <f>IF(N244="nulová",J244,0)</f>
        <v>0</v>
      </c>
      <c r="BJ244" s="24" t="s">
        <v>85</v>
      </c>
      <c r="BK244" s="247">
        <f>ROUND(I244*H244,2)</f>
        <v>0</v>
      </c>
      <c r="BL244" s="24" t="s">
        <v>208</v>
      </c>
      <c r="BM244" s="24" t="s">
        <v>403</v>
      </c>
    </row>
    <row r="245" s="13" customFormat="1">
      <c r="B245" s="261"/>
      <c r="C245" s="262"/>
      <c r="D245" s="248" t="s">
        <v>212</v>
      </c>
      <c r="E245" s="263" t="s">
        <v>76</v>
      </c>
      <c r="F245" s="264" t="s">
        <v>163</v>
      </c>
      <c r="G245" s="262"/>
      <c r="H245" s="265">
        <v>3</v>
      </c>
      <c r="I245" s="266"/>
      <c r="J245" s="262"/>
      <c r="K245" s="262"/>
      <c r="L245" s="267"/>
      <c r="M245" s="268"/>
      <c r="N245" s="269"/>
      <c r="O245" s="269"/>
      <c r="P245" s="269"/>
      <c r="Q245" s="269"/>
      <c r="R245" s="269"/>
      <c r="S245" s="269"/>
      <c r="T245" s="270"/>
      <c r="AT245" s="271" t="s">
        <v>212</v>
      </c>
      <c r="AU245" s="271" t="s">
        <v>88</v>
      </c>
      <c r="AV245" s="13" t="s">
        <v>88</v>
      </c>
      <c r="AW245" s="13" t="s">
        <v>40</v>
      </c>
      <c r="AX245" s="13" t="s">
        <v>78</v>
      </c>
      <c r="AY245" s="271" t="s">
        <v>202</v>
      </c>
    </row>
    <row r="246" s="14" customFormat="1">
      <c r="B246" s="272"/>
      <c r="C246" s="273"/>
      <c r="D246" s="248" t="s">
        <v>212</v>
      </c>
      <c r="E246" s="274" t="s">
        <v>76</v>
      </c>
      <c r="F246" s="275" t="s">
        <v>216</v>
      </c>
      <c r="G246" s="273"/>
      <c r="H246" s="276">
        <v>3</v>
      </c>
      <c r="I246" s="277"/>
      <c r="J246" s="273"/>
      <c r="K246" s="273"/>
      <c r="L246" s="278"/>
      <c r="M246" s="279"/>
      <c r="N246" s="280"/>
      <c r="O246" s="280"/>
      <c r="P246" s="280"/>
      <c r="Q246" s="280"/>
      <c r="R246" s="280"/>
      <c r="S246" s="280"/>
      <c r="T246" s="281"/>
      <c r="AT246" s="282" t="s">
        <v>212</v>
      </c>
      <c r="AU246" s="282" t="s">
        <v>88</v>
      </c>
      <c r="AV246" s="14" t="s">
        <v>208</v>
      </c>
      <c r="AW246" s="14" t="s">
        <v>40</v>
      </c>
      <c r="AX246" s="14" t="s">
        <v>85</v>
      </c>
      <c r="AY246" s="282" t="s">
        <v>202</v>
      </c>
    </row>
    <row r="247" s="11" customFormat="1" ht="29.88" customHeight="1">
      <c r="B247" s="220"/>
      <c r="C247" s="221"/>
      <c r="D247" s="222" t="s">
        <v>77</v>
      </c>
      <c r="E247" s="234" t="s">
        <v>125</v>
      </c>
      <c r="F247" s="234" t="s">
        <v>404</v>
      </c>
      <c r="G247" s="221"/>
      <c r="H247" s="221"/>
      <c r="I247" s="224"/>
      <c r="J247" s="235">
        <f>BK247</f>
        <v>0</v>
      </c>
      <c r="K247" s="221"/>
      <c r="L247" s="226"/>
      <c r="M247" s="227"/>
      <c r="N247" s="228"/>
      <c r="O247" s="228"/>
      <c r="P247" s="229">
        <f>SUM(P248:P309)</f>
        <v>0</v>
      </c>
      <c r="Q247" s="228"/>
      <c r="R247" s="229">
        <f>SUM(R248:R309)</f>
        <v>139.77612274999999</v>
      </c>
      <c r="S247" s="228"/>
      <c r="T247" s="230">
        <f>SUM(T248:T309)</f>
        <v>0</v>
      </c>
      <c r="AR247" s="231" t="s">
        <v>85</v>
      </c>
      <c r="AT247" s="232" t="s">
        <v>77</v>
      </c>
      <c r="AU247" s="232" t="s">
        <v>85</v>
      </c>
      <c r="AY247" s="231" t="s">
        <v>202</v>
      </c>
      <c r="BK247" s="233">
        <f>SUM(BK248:BK309)</f>
        <v>0</v>
      </c>
    </row>
    <row r="248" s="1" customFormat="1" ht="25.5" customHeight="1">
      <c r="B248" s="46"/>
      <c r="C248" s="236" t="s">
        <v>405</v>
      </c>
      <c r="D248" s="236" t="s">
        <v>204</v>
      </c>
      <c r="E248" s="237" t="s">
        <v>406</v>
      </c>
      <c r="F248" s="238" t="s">
        <v>407</v>
      </c>
      <c r="G248" s="239" t="s">
        <v>124</v>
      </c>
      <c r="H248" s="240">
        <v>2</v>
      </c>
      <c r="I248" s="241"/>
      <c r="J248" s="242">
        <f>ROUND(I248*H248,2)</f>
        <v>0</v>
      </c>
      <c r="K248" s="238" t="s">
        <v>207</v>
      </c>
      <c r="L248" s="72"/>
      <c r="M248" s="243" t="s">
        <v>76</v>
      </c>
      <c r="N248" s="244" t="s">
        <v>48</v>
      </c>
      <c r="O248" s="47"/>
      <c r="P248" s="245">
        <f>O248*H248</f>
        <v>0</v>
      </c>
      <c r="Q248" s="245">
        <v>0.00069999999999999999</v>
      </c>
      <c r="R248" s="245">
        <f>Q248*H248</f>
        <v>0.0014</v>
      </c>
      <c r="S248" s="245">
        <v>0</v>
      </c>
      <c r="T248" s="246">
        <f>S248*H248</f>
        <v>0</v>
      </c>
      <c r="AR248" s="24" t="s">
        <v>208</v>
      </c>
      <c r="AT248" s="24" t="s">
        <v>204</v>
      </c>
      <c r="AU248" s="24" t="s">
        <v>88</v>
      </c>
      <c r="AY248" s="24" t="s">
        <v>202</v>
      </c>
      <c r="BE248" s="247">
        <f>IF(N248="základní",J248,0)</f>
        <v>0</v>
      </c>
      <c r="BF248" s="247">
        <f>IF(N248="snížená",J248,0)</f>
        <v>0</v>
      </c>
      <c r="BG248" s="247">
        <f>IF(N248="zákl. přenesená",J248,0)</f>
        <v>0</v>
      </c>
      <c r="BH248" s="247">
        <f>IF(N248="sníž. přenesená",J248,0)</f>
        <v>0</v>
      </c>
      <c r="BI248" s="247">
        <f>IF(N248="nulová",J248,0)</f>
        <v>0</v>
      </c>
      <c r="BJ248" s="24" t="s">
        <v>85</v>
      </c>
      <c r="BK248" s="247">
        <f>ROUND(I248*H248,2)</f>
        <v>0</v>
      </c>
      <c r="BL248" s="24" t="s">
        <v>208</v>
      </c>
      <c r="BM248" s="24" t="s">
        <v>408</v>
      </c>
    </row>
    <row r="249" s="1" customFormat="1">
      <c r="B249" s="46"/>
      <c r="C249" s="74"/>
      <c r="D249" s="248" t="s">
        <v>210</v>
      </c>
      <c r="E249" s="74"/>
      <c r="F249" s="249" t="s">
        <v>409</v>
      </c>
      <c r="G249" s="74"/>
      <c r="H249" s="74"/>
      <c r="I249" s="204"/>
      <c r="J249" s="74"/>
      <c r="K249" s="74"/>
      <c r="L249" s="72"/>
      <c r="M249" s="250"/>
      <c r="N249" s="47"/>
      <c r="O249" s="47"/>
      <c r="P249" s="47"/>
      <c r="Q249" s="47"/>
      <c r="R249" s="47"/>
      <c r="S249" s="47"/>
      <c r="T249" s="95"/>
      <c r="AT249" s="24" t="s">
        <v>210</v>
      </c>
      <c r="AU249" s="24" t="s">
        <v>88</v>
      </c>
    </row>
    <row r="250" s="12" customFormat="1">
      <c r="B250" s="251"/>
      <c r="C250" s="252"/>
      <c r="D250" s="248" t="s">
        <v>212</v>
      </c>
      <c r="E250" s="253" t="s">
        <v>76</v>
      </c>
      <c r="F250" s="254" t="s">
        <v>249</v>
      </c>
      <c r="G250" s="252"/>
      <c r="H250" s="253" t="s">
        <v>76</v>
      </c>
      <c r="I250" s="255"/>
      <c r="J250" s="252"/>
      <c r="K250" s="252"/>
      <c r="L250" s="256"/>
      <c r="M250" s="257"/>
      <c r="N250" s="258"/>
      <c r="O250" s="258"/>
      <c r="P250" s="258"/>
      <c r="Q250" s="258"/>
      <c r="R250" s="258"/>
      <c r="S250" s="258"/>
      <c r="T250" s="259"/>
      <c r="AT250" s="260" t="s">
        <v>212</v>
      </c>
      <c r="AU250" s="260" t="s">
        <v>88</v>
      </c>
      <c r="AV250" s="12" t="s">
        <v>85</v>
      </c>
      <c r="AW250" s="12" t="s">
        <v>40</v>
      </c>
      <c r="AX250" s="12" t="s">
        <v>78</v>
      </c>
      <c r="AY250" s="260" t="s">
        <v>202</v>
      </c>
    </row>
    <row r="251" s="13" customFormat="1">
      <c r="B251" s="261"/>
      <c r="C251" s="262"/>
      <c r="D251" s="248" t="s">
        <v>212</v>
      </c>
      <c r="E251" s="263" t="s">
        <v>76</v>
      </c>
      <c r="F251" s="264" t="s">
        <v>88</v>
      </c>
      <c r="G251" s="262"/>
      <c r="H251" s="265">
        <v>2</v>
      </c>
      <c r="I251" s="266"/>
      <c r="J251" s="262"/>
      <c r="K251" s="262"/>
      <c r="L251" s="267"/>
      <c r="M251" s="268"/>
      <c r="N251" s="269"/>
      <c r="O251" s="269"/>
      <c r="P251" s="269"/>
      <c r="Q251" s="269"/>
      <c r="R251" s="269"/>
      <c r="S251" s="269"/>
      <c r="T251" s="270"/>
      <c r="AT251" s="271" t="s">
        <v>212</v>
      </c>
      <c r="AU251" s="271" t="s">
        <v>88</v>
      </c>
      <c r="AV251" s="13" t="s">
        <v>88</v>
      </c>
      <c r="AW251" s="13" t="s">
        <v>40</v>
      </c>
      <c r="AX251" s="13" t="s">
        <v>78</v>
      </c>
      <c r="AY251" s="271" t="s">
        <v>202</v>
      </c>
    </row>
    <row r="252" s="14" customFormat="1">
      <c r="B252" s="272"/>
      <c r="C252" s="273"/>
      <c r="D252" s="248" t="s">
        <v>212</v>
      </c>
      <c r="E252" s="274" t="s">
        <v>76</v>
      </c>
      <c r="F252" s="275" t="s">
        <v>216</v>
      </c>
      <c r="G252" s="273"/>
      <c r="H252" s="276">
        <v>2</v>
      </c>
      <c r="I252" s="277"/>
      <c r="J252" s="273"/>
      <c r="K252" s="273"/>
      <c r="L252" s="278"/>
      <c r="M252" s="279"/>
      <c r="N252" s="280"/>
      <c r="O252" s="280"/>
      <c r="P252" s="280"/>
      <c r="Q252" s="280"/>
      <c r="R252" s="280"/>
      <c r="S252" s="280"/>
      <c r="T252" s="281"/>
      <c r="AT252" s="282" t="s">
        <v>212</v>
      </c>
      <c r="AU252" s="282" t="s">
        <v>88</v>
      </c>
      <c r="AV252" s="14" t="s">
        <v>208</v>
      </c>
      <c r="AW252" s="14" t="s">
        <v>40</v>
      </c>
      <c r="AX252" s="14" t="s">
        <v>85</v>
      </c>
      <c r="AY252" s="282" t="s">
        <v>202</v>
      </c>
    </row>
    <row r="253" s="1" customFormat="1" ht="16.5" customHeight="1">
      <c r="B253" s="46"/>
      <c r="C253" s="283" t="s">
        <v>410</v>
      </c>
      <c r="D253" s="283" t="s">
        <v>289</v>
      </c>
      <c r="E253" s="284" t="s">
        <v>411</v>
      </c>
      <c r="F253" s="285" t="s">
        <v>412</v>
      </c>
      <c r="G253" s="286" t="s">
        <v>124</v>
      </c>
      <c r="H253" s="287">
        <v>1</v>
      </c>
      <c r="I253" s="288"/>
      <c r="J253" s="289">
        <f>ROUND(I253*H253,2)</f>
        <v>0</v>
      </c>
      <c r="K253" s="285" t="s">
        <v>207</v>
      </c>
      <c r="L253" s="290"/>
      <c r="M253" s="291" t="s">
        <v>76</v>
      </c>
      <c r="N253" s="292" t="s">
        <v>48</v>
      </c>
      <c r="O253" s="47"/>
      <c r="P253" s="245">
        <f>O253*H253</f>
        <v>0</v>
      </c>
      <c r="Q253" s="245">
        <v>0.0025000000000000001</v>
      </c>
      <c r="R253" s="245">
        <f>Q253*H253</f>
        <v>0.0025000000000000001</v>
      </c>
      <c r="S253" s="245">
        <v>0</v>
      </c>
      <c r="T253" s="246">
        <f>S253*H253</f>
        <v>0</v>
      </c>
      <c r="AR253" s="24" t="s">
        <v>292</v>
      </c>
      <c r="AT253" s="24" t="s">
        <v>289</v>
      </c>
      <c r="AU253" s="24" t="s">
        <v>88</v>
      </c>
      <c r="AY253" s="24" t="s">
        <v>202</v>
      </c>
      <c r="BE253" s="247">
        <f>IF(N253="základní",J253,0)</f>
        <v>0</v>
      </c>
      <c r="BF253" s="247">
        <f>IF(N253="snížená",J253,0)</f>
        <v>0</v>
      </c>
      <c r="BG253" s="247">
        <f>IF(N253="zákl. přenesená",J253,0)</f>
        <v>0</v>
      </c>
      <c r="BH253" s="247">
        <f>IF(N253="sníž. přenesená",J253,0)</f>
        <v>0</v>
      </c>
      <c r="BI253" s="247">
        <f>IF(N253="nulová",J253,0)</f>
        <v>0</v>
      </c>
      <c r="BJ253" s="24" t="s">
        <v>85</v>
      </c>
      <c r="BK253" s="247">
        <f>ROUND(I253*H253,2)</f>
        <v>0</v>
      </c>
      <c r="BL253" s="24" t="s">
        <v>208</v>
      </c>
      <c r="BM253" s="24" t="s">
        <v>413</v>
      </c>
    </row>
    <row r="254" s="12" customFormat="1">
      <c r="B254" s="251"/>
      <c r="C254" s="252"/>
      <c r="D254" s="248" t="s">
        <v>212</v>
      </c>
      <c r="E254" s="253" t="s">
        <v>76</v>
      </c>
      <c r="F254" s="254" t="s">
        <v>249</v>
      </c>
      <c r="G254" s="252"/>
      <c r="H254" s="253" t="s">
        <v>76</v>
      </c>
      <c r="I254" s="255"/>
      <c r="J254" s="252"/>
      <c r="K254" s="252"/>
      <c r="L254" s="256"/>
      <c r="M254" s="257"/>
      <c r="N254" s="258"/>
      <c r="O254" s="258"/>
      <c r="P254" s="258"/>
      <c r="Q254" s="258"/>
      <c r="R254" s="258"/>
      <c r="S254" s="258"/>
      <c r="T254" s="259"/>
      <c r="AT254" s="260" t="s">
        <v>212</v>
      </c>
      <c r="AU254" s="260" t="s">
        <v>88</v>
      </c>
      <c r="AV254" s="12" t="s">
        <v>85</v>
      </c>
      <c r="AW254" s="12" t="s">
        <v>40</v>
      </c>
      <c r="AX254" s="12" t="s">
        <v>78</v>
      </c>
      <c r="AY254" s="260" t="s">
        <v>202</v>
      </c>
    </row>
    <row r="255" s="13" customFormat="1">
      <c r="B255" s="261"/>
      <c r="C255" s="262"/>
      <c r="D255" s="248" t="s">
        <v>212</v>
      </c>
      <c r="E255" s="263" t="s">
        <v>76</v>
      </c>
      <c r="F255" s="264" t="s">
        <v>85</v>
      </c>
      <c r="G255" s="262"/>
      <c r="H255" s="265">
        <v>1</v>
      </c>
      <c r="I255" s="266"/>
      <c r="J255" s="262"/>
      <c r="K255" s="262"/>
      <c r="L255" s="267"/>
      <c r="M255" s="268"/>
      <c r="N255" s="269"/>
      <c r="O255" s="269"/>
      <c r="P255" s="269"/>
      <c r="Q255" s="269"/>
      <c r="R255" s="269"/>
      <c r="S255" s="269"/>
      <c r="T255" s="270"/>
      <c r="AT255" s="271" t="s">
        <v>212</v>
      </c>
      <c r="AU255" s="271" t="s">
        <v>88</v>
      </c>
      <c r="AV255" s="13" t="s">
        <v>88</v>
      </c>
      <c r="AW255" s="13" t="s">
        <v>40</v>
      </c>
      <c r="AX255" s="13" t="s">
        <v>78</v>
      </c>
      <c r="AY255" s="271" t="s">
        <v>202</v>
      </c>
    </row>
    <row r="256" s="14" customFormat="1">
      <c r="B256" s="272"/>
      <c r="C256" s="273"/>
      <c r="D256" s="248" t="s">
        <v>212</v>
      </c>
      <c r="E256" s="274" t="s">
        <v>76</v>
      </c>
      <c r="F256" s="275" t="s">
        <v>216</v>
      </c>
      <c r="G256" s="273"/>
      <c r="H256" s="276">
        <v>1</v>
      </c>
      <c r="I256" s="277"/>
      <c r="J256" s="273"/>
      <c r="K256" s="273"/>
      <c r="L256" s="278"/>
      <c r="M256" s="279"/>
      <c r="N256" s="280"/>
      <c r="O256" s="280"/>
      <c r="P256" s="280"/>
      <c r="Q256" s="280"/>
      <c r="R256" s="280"/>
      <c r="S256" s="280"/>
      <c r="T256" s="281"/>
      <c r="AT256" s="282" t="s">
        <v>212</v>
      </c>
      <c r="AU256" s="282" t="s">
        <v>88</v>
      </c>
      <c r="AV256" s="14" t="s">
        <v>208</v>
      </c>
      <c r="AW256" s="14" t="s">
        <v>40</v>
      </c>
      <c r="AX256" s="14" t="s">
        <v>85</v>
      </c>
      <c r="AY256" s="282" t="s">
        <v>202</v>
      </c>
    </row>
    <row r="257" s="1" customFormat="1" ht="16.5" customHeight="1">
      <c r="B257" s="46"/>
      <c r="C257" s="236" t="s">
        <v>414</v>
      </c>
      <c r="D257" s="236" t="s">
        <v>204</v>
      </c>
      <c r="E257" s="237" t="s">
        <v>415</v>
      </c>
      <c r="F257" s="238" t="s">
        <v>416</v>
      </c>
      <c r="G257" s="239" t="s">
        <v>124</v>
      </c>
      <c r="H257" s="240">
        <v>2</v>
      </c>
      <c r="I257" s="241"/>
      <c r="J257" s="242">
        <f>ROUND(I257*H257,2)</f>
        <v>0</v>
      </c>
      <c r="K257" s="238" t="s">
        <v>207</v>
      </c>
      <c r="L257" s="72"/>
      <c r="M257" s="243" t="s">
        <v>76</v>
      </c>
      <c r="N257" s="244" t="s">
        <v>48</v>
      </c>
      <c r="O257" s="47"/>
      <c r="P257" s="245">
        <f>O257*H257</f>
        <v>0</v>
      </c>
      <c r="Q257" s="245">
        <v>0.10940999999999999</v>
      </c>
      <c r="R257" s="245">
        <f>Q257*H257</f>
        <v>0.21881999999999999</v>
      </c>
      <c r="S257" s="245">
        <v>0</v>
      </c>
      <c r="T257" s="246">
        <f>S257*H257</f>
        <v>0</v>
      </c>
      <c r="AR257" s="24" t="s">
        <v>208</v>
      </c>
      <c r="AT257" s="24" t="s">
        <v>204</v>
      </c>
      <c r="AU257" s="24" t="s">
        <v>88</v>
      </c>
      <c r="AY257" s="24" t="s">
        <v>202</v>
      </c>
      <c r="BE257" s="247">
        <f>IF(N257="základní",J257,0)</f>
        <v>0</v>
      </c>
      <c r="BF257" s="247">
        <f>IF(N257="snížená",J257,0)</f>
        <v>0</v>
      </c>
      <c r="BG257" s="247">
        <f>IF(N257="zákl. přenesená",J257,0)</f>
        <v>0</v>
      </c>
      <c r="BH257" s="247">
        <f>IF(N257="sníž. přenesená",J257,0)</f>
        <v>0</v>
      </c>
      <c r="BI257" s="247">
        <f>IF(N257="nulová",J257,0)</f>
        <v>0</v>
      </c>
      <c r="BJ257" s="24" t="s">
        <v>85</v>
      </c>
      <c r="BK257" s="247">
        <f>ROUND(I257*H257,2)</f>
        <v>0</v>
      </c>
      <c r="BL257" s="24" t="s">
        <v>208</v>
      </c>
      <c r="BM257" s="24" t="s">
        <v>417</v>
      </c>
    </row>
    <row r="258" s="1" customFormat="1">
      <c r="B258" s="46"/>
      <c r="C258" s="74"/>
      <c r="D258" s="248" t="s">
        <v>210</v>
      </c>
      <c r="E258" s="74"/>
      <c r="F258" s="249" t="s">
        <v>418</v>
      </c>
      <c r="G258" s="74"/>
      <c r="H258" s="74"/>
      <c r="I258" s="204"/>
      <c r="J258" s="74"/>
      <c r="K258" s="74"/>
      <c r="L258" s="72"/>
      <c r="M258" s="250"/>
      <c r="N258" s="47"/>
      <c r="O258" s="47"/>
      <c r="P258" s="47"/>
      <c r="Q258" s="47"/>
      <c r="R258" s="47"/>
      <c r="S258" s="47"/>
      <c r="T258" s="95"/>
      <c r="AT258" s="24" t="s">
        <v>210</v>
      </c>
      <c r="AU258" s="24" t="s">
        <v>88</v>
      </c>
    </row>
    <row r="259" s="12" customFormat="1">
      <c r="B259" s="251"/>
      <c r="C259" s="252"/>
      <c r="D259" s="248" t="s">
        <v>212</v>
      </c>
      <c r="E259" s="253" t="s">
        <v>76</v>
      </c>
      <c r="F259" s="254" t="s">
        <v>249</v>
      </c>
      <c r="G259" s="252"/>
      <c r="H259" s="253" t="s">
        <v>76</v>
      </c>
      <c r="I259" s="255"/>
      <c r="J259" s="252"/>
      <c r="K259" s="252"/>
      <c r="L259" s="256"/>
      <c r="M259" s="257"/>
      <c r="N259" s="258"/>
      <c r="O259" s="258"/>
      <c r="P259" s="258"/>
      <c r="Q259" s="258"/>
      <c r="R259" s="258"/>
      <c r="S259" s="258"/>
      <c r="T259" s="259"/>
      <c r="AT259" s="260" t="s">
        <v>212</v>
      </c>
      <c r="AU259" s="260" t="s">
        <v>88</v>
      </c>
      <c r="AV259" s="12" t="s">
        <v>85</v>
      </c>
      <c r="AW259" s="12" t="s">
        <v>40</v>
      </c>
      <c r="AX259" s="12" t="s">
        <v>78</v>
      </c>
      <c r="AY259" s="260" t="s">
        <v>202</v>
      </c>
    </row>
    <row r="260" s="13" customFormat="1">
      <c r="B260" s="261"/>
      <c r="C260" s="262"/>
      <c r="D260" s="248" t="s">
        <v>212</v>
      </c>
      <c r="E260" s="263" t="s">
        <v>419</v>
      </c>
      <c r="F260" s="264" t="s">
        <v>88</v>
      </c>
      <c r="G260" s="262"/>
      <c r="H260" s="265">
        <v>2</v>
      </c>
      <c r="I260" s="266"/>
      <c r="J260" s="262"/>
      <c r="K260" s="262"/>
      <c r="L260" s="267"/>
      <c r="M260" s="268"/>
      <c r="N260" s="269"/>
      <c r="O260" s="269"/>
      <c r="P260" s="269"/>
      <c r="Q260" s="269"/>
      <c r="R260" s="269"/>
      <c r="S260" s="269"/>
      <c r="T260" s="270"/>
      <c r="AT260" s="271" t="s">
        <v>212</v>
      </c>
      <c r="AU260" s="271" t="s">
        <v>88</v>
      </c>
      <c r="AV260" s="13" t="s">
        <v>88</v>
      </c>
      <c r="AW260" s="13" t="s">
        <v>40</v>
      </c>
      <c r="AX260" s="13" t="s">
        <v>78</v>
      </c>
      <c r="AY260" s="271" t="s">
        <v>202</v>
      </c>
    </row>
    <row r="261" s="14" customFormat="1">
      <c r="B261" s="272"/>
      <c r="C261" s="273"/>
      <c r="D261" s="248" t="s">
        <v>212</v>
      </c>
      <c r="E261" s="274" t="s">
        <v>76</v>
      </c>
      <c r="F261" s="275" t="s">
        <v>216</v>
      </c>
      <c r="G261" s="273"/>
      <c r="H261" s="276">
        <v>2</v>
      </c>
      <c r="I261" s="277"/>
      <c r="J261" s="273"/>
      <c r="K261" s="273"/>
      <c r="L261" s="278"/>
      <c r="M261" s="279"/>
      <c r="N261" s="280"/>
      <c r="O261" s="280"/>
      <c r="P261" s="280"/>
      <c r="Q261" s="280"/>
      <c r="R261" s="280"/>
      <c r="S261" s="280"/>
      <c r="T261" s="281"/>
      <c r="AT261" s="282" t="s">
        <v>212</v>
      </c>
      <c r="AU261" s="282" t="s">
        <v>88</v>
      </c>
      <c r="AV261" s="14" t="s">
        <v>208</v>
      </c>
      <c r="AW261" s="14" t="s">
        <v>40</v>
      </c>
      <c r="AX261" s="14" t="s">
        <v>85</v>
      </c>
      <c r="AY261" s="282" t="s">
        <v>202</v>
      </c>
    </row>
    <row r="262" s="1" customFormat="1" ht="38.25" customHeight="1">
      <c r="B262" s="46"/>
      <c r="C262" s="236" t="s">
        <v>420</v>
      </c>
      <c r="D262" s="236" t="s">
        <v>204</v>
      </c>
      <c r="E262" s="237" t="s">
        <v>421</v>
      </c>
      <c r="F262" s="238" t="s">
        <v>422</v>
      </c>
      <c r="G262" s="239" t="s">
        <v>120</v>
      </c>
      <c r="H262" s="240">
        <v>118.5</v>
      </c>
      <c r="I262" s="241"/>
      <c r="J262" s="242">
        <f>ROUND(I262*H262,2)</f>
        <v>0</v>
      </c>
      <c r="K262" s="238" t="s">
        <v>207</v>
      </c>
      <c r="L262" s="72"/>
      <c r="M262" s="243" t="s">
        <v>76</v>
      </c>
      <c r="N262" s="244" t="s">
        <v>48</v>
      </c>
      <c r="O262" s="47"/>
      <c r="P262" s="245">
        <f>O262*H262</f>
        <v>0</v>
      </c>
      <c r="Q262" s="245">
        <v>0.14066999999999999</v>
      </c>
      <c r="R262" s="245">
        <f>Q262*H262</f>
        <v>16.669394999999998</v>
      </c>
      <c r="S262" s="245">
        <v>0</v>
      </c>
      <c r="T262" s="246">
        <f>S262*H262</f>
        <v>0</v>
      </c>
      <c r="AR262" s="24" t="s">
        <v>208</v>
      </c>
      <c r="AT262" s="24" t="s">
        <v>204</v>
      </c>
      <c r="AU262" s="24" t="s">
        <v>88</v>
      </c>
      <c r="AY262" s="24" t="s">
        <v>202</v>
      </c>
      <c r="BE262" s="247">
        <f>IF(N262="základní",J262,0)</f>
        <v>0</v>
      </c>
      <c r="BF262" s="247">
        <f>IF(N262="snížená",J262,0)</f>
        <v>0</v>
      </c>
      <c r="BG262" s="247">
        <f>IF(N262="zákl. přenesená",J262,0)</f>
        <v>0</v>
      </c>
      <c r="BH262" s="247">
        <f>IF(N262="sníž. přenesená",J262,0)</f>
        <v>0</v>
      </c>
      <c r="BI262" s="247">
        <f>IF(N262="nulová",J262,0)</f>
        <v>0</v>
      </c>
      <c r="BJ262" s="24" t="s">
        <v>85</v>
      </c>
      <c r="BK262" s="247">
        <f>ROUND(I262*H262,2)</f>
        <v>0</v>
      </c>
      <c r="BL262" s="24" t="s">
        <v>208</v>
      </c>
      <c r="BM262" s="24" t="s">
        <v>423</v>
      </c>
    </row>
    <row r="263" s="12" customFormat="1">
      <c r="B263" s="251"/>
      <c r="C263" s="252"/>
      <c r="D263" s="248" t="s">
        <v>212</v>
      </c>
      <c r="E263" s="253" t="s">
        <v>76</v>
      </c>
      <c r="F263" s="254" t="s">
        <v>424</v>
      </c>
      <c r="G263" s="252"/>
      <c r="H263" s="253" t="s">
        <v>76</v>
      </c>
      <c r="I263" s="255"/>
      <c r="J263" s="252"/>
      <c r="K263" s="252"/>
      <c r="L263" s="256"/>
      <c r="M263" s="257"/>
      <c r="N263" s="258"/>
      <c r="O263" s="258"/>
      <c r="P263" s="258"/>
      <c r="Q263" s="258"/>
      <c r="R263" s="258"/>
      <c r="S263" s="258"/>
      <c r="T263" s="259"/>
      <c r="AT263" s="260" t="s">
        <v>212</v>
      </c>
      <c r="AU263" s="260" t="s">
        <v>88</v>
      </c>
      <c r="AV263" s="12" t="s">
        <v>85</v>
      </c>
      <c r="AW263" s="12" t="s">
        <v>40</v>
      </c>
      <c r="AX263" s="12" t="s">
        <v>78</v>
      </c>
      <c r="AY263" s="260" t="s">
        <v>202</v>
      </c>
    </row>
    <row r="264" s="13" customFormat="1">
      <c r="B264" s="261"/>
      <c r="C264" s="262"/>
      <c r="D264" s="248" t="s">
        <v>212</v>
      </c>
      <c r="E264" s="263" t="s">
        <v>154</v>
      </c>
      <c r="F264" s="264" t="s">
        <v>425</v>
      </c>
      <c r="G264" s="262"/>
      <c r="H264" s="265">
        <v>108.2</v>
      </c>
      <c r="I264" s="266"/>
      <c r="J264" s="262"/>
      <c r="K264" s="262"/>
      <c r="L264" s="267"/>
      <c r="M264" s="268"/>
      <c r="N264" s="269"/>
      <c r="O264" s="269"/>
      <c r="P264" s="269"/>
      <c r="Q264" s="269"/>
      <c r="R264" s="269"/>
      <c r="S264" s="269"/>
      <c r="T264" s="270"/>
      <c r="AT264" s="271" t="s">
        <v>212</v>
      </c>
      <c r="AU264" s="271" t="s">
        <v>88</v>
      </c>
      <c r="AV264" s="13" t="s">
        <v>88</v>
      </c>
      <c r="AW264" s="13" t="s">
        <v>40</v>
      </c>
      <c r="AX264" s="13" t="s">
        <v>78</v>
      </c>
      <c r="AY264" s="271" t="s">
        <v>202</v>
      </c>
    </row>
    <row r="265" s="13" customFormat="1">
      <c r="B265" s="261"/>
      <c r="C265" s="262"/>
      <c r="D265" s="248" t="s">
        <v>212</v>
      </c>
      <c r="E265" s="263" t="s">
        <v>158</v>
      </c>
      <c r="F265" s="264" t="s">
        <v>426</v>
      </c>
      <c r="G265" s="262"/>
      <c r="H265" s="265">
        <v>10.300000000000001</v>
      </c>
      <c r="I265" s="266"/>
      <c r="J265" s="262"/>
      <c r="K265" s="262"/>
      <c r="L265" s="267"/>
      <c r="M265" s="268"/>
      <c r="N265" s="269"/>
      <c r="O265" s="269"/>
      <c r="P265" s="269"/>
      <c r="Q265" s="269"/>
      <c r="R265" s="269"/>
      <c r="S265" s="269"/>
      <c r="T265" s="270"/>
      <c r="AT265" s="271" t="s">
        <v>212</v>
      </c>
      <c r="AU265" s="271" t="s">
        <v>88</v>
      </c>
      <c r="AV265" s="13" t="s">
        <v>88</v>
      </c>
      <c r="AW265" s="13" t="s">
        <v>40</v>
      </c>
      <c r="AX265" s="13" t="s">
        <v>78</v>
      </c>
      <c r="AY265" s="271" t="s">
        <v>202</v>
      </c>
    </row>
    <row r="266" s="14" customFormat="1">
      <c r="B266" s="272"/>
      <c r="C266" s="273"/>
      <c r="D266" s="248" t="s">
        <v>212</v>
      </c>
      <c r="E266" s="274" t="s">
        <v>76</v>
      </c>
      <c r="F266" s="275" t="s">
        <v>216</v>
      </c>
      <c r="G266" s="273"/>
      <c r="H266" s="276">
        <v>118.5</v>
      </c>
      <c r="I266" s="277"/>
      <c r="J266" s="273"/>
      <c r="K266" s="273"/>
      <c r="L266" s="278"/>
      <c r="M266" s="279"/>
      <c r="N266" s="280"/>
      <c r="O266" s="280"/>
      <c r="P266" s="280"/>
      <c r="Q266" s="280"/>
      <c r="R266" s="280"/>
      <c r="S266" s="280"/>
      <c r="T266" s="281"/>
      <c r="AT266" s="282" t="s">
        <v>212</v>
      </c>
      <c r="AU266" s="282" t="s">
        <v>88</v>
      </c>
      <c r="AV266" s="14" t="s">
        <v>208</v>
      </c>
      <c r="AW266" s="14" t="s">
        <v>40</v>
      </c>
      <c r="AX266" s="14" t="s">
        <v>85</v>
      </c>
      <c r="AY266" s="282" t="s">
        <v>202</v>
      </c>
    </row>
    <row r="267" s="1" customFormat="1" ht="16.5" customHeight="1">
      <c r="B267" s="46"/>
      <c r="C267" s="283" t="s">
        <v>427</v>
      </c>
      <c r="D267" s="283" t="s">
        <v>289</v>
      </c>
      <c r="E267" s="284" t="s">
        <v>428</v>
      </c>
      <c r="F267" s="285" t="s">
        <v>429</v>
      </c>
      <c r="G267" s="286" t="s">
        <v>120</v>
      </c>
      <c r="H267" s="287">
        <v>111.446</v>
      </c>
      <c r="I267" s="288"/>
      <c r="J267" s="289">
        <f>ROUND(I267*H267,2)</f>
        <v>0</v>
      </c>
      <c r="K267" s="285" t="s">
        <v>207</v>
      </c>
      <c r="L267" s="290"/>
      <c r="M267" s="291" t="s">
        <v>76</v>
      </c>
      <c r="N267" s="292" t="s">
        <v>48</v>
      </c>
      <c r="O267" s="47"/>
      <c r="P267" s="245">
        <f>O267*H267</f>
        <v>0</v>
      </c>
      <c r="Q267" s="245">
        <v>0.14999999999999999</v>
      </c>
      <c r="R267" s="245">
        <f>Q267*H267</f>
        <v>16.716899999999999</v>
      </c>
      <c r="S267" s="245">
        <v>0</v>
      </c>
      <c r="T267" s="246">
        <f>S267*H267</f>
        <v>0</v>
      </c>
      <c r="AR267" s="24" t="s">
        <v>292</v>
      </c>
      <c r="AT267" s="24" t="s">
        <v>289</v>
      </c>
      <c r="AU267" s="24" t="s">
        <v>88</v>
      </c>
      <c r="AY267" s="24" t="s">
        <v>202</v>
      </c>
      <c r="BE267" s="247">
        <f>IF(N267="základní",J267,0)</f>
        <v>0</v>
      </c>
      <c r="BF267" s="247">
        <f>IF(N267="snížená",J267,0)</f>
        <v>0</v>
      </c>
      <c r="BG267" s="247">
        <f>IF(N267="zákl. přenesená",J267,0)</f>
        <v>0</v>
      </c>
      <c r="BH267" s="247">
        <f>IF(N267="sníž. přenesená",J267,0)</f>
        <v>0</v>
      </c>
      <c r="BI267" s="247">
        <f>IF(N267="nulová",J267,0)</f>
        <v>0</v>
      </c>
      <c r="BJ267" s="24" t="s">
        <v>85</v>
      </c>
      <c r="BK267" s="247">
        <f>ROUND(I267*H267,2)</f>
        <v>0</v>
      </c>
      <c r="BL267" s="24" t="s">
        <v>208</v>
      </c>
      <c r="BM267" s="24" t="s">
        <v>430</v>
      </c>
    </row>
    <row r="268" s="13" customFormat="1">
      <c r="B268" s="261"/>
      <c r="C268" s="262"/>
      <c r="D268" s="248" t="s">
        <v>212</v>
      </c>
      <c r="E268" s="263" t="s">
        <v>76</v>
      </c>
      <c r="F268" s="264" t="s">
        <v>154</v>
      </c>
      <c r="G268" s="262"/>
      <c r="H268" s="265">
        <v>108.2</v>
      </c>
      <c r="I268" s="266"/>
      <c r="J268" s="262"/>
      <c r="K268" s="262"/>
      <c r="L268" s="267"/>
      <c r="M268" s="268"/>
      <c r="N268" s="269"/>
      <c r="O268" s="269"/>
      <c r="P268" s="269"/>
      <c r="Q268" s="269"/>
      <c r="R268" s="269"/>
      <c r="S268" s="269"/>
      <c r="T268" s="270"/>
      <c r="AT268" s="271" t="s">
        <v>212</v>
      </c>
      <c r="AU268" s="271" t="s">
        <v>88</v>
      </c>
      <c r="AV268" s="13" t="s">
        <v>88</v>
      </c>
      <c r="AW268" s="13" t="s">
        <v>40</v>
      </c>
      <c r="AX268" s="13" t="s">
        <v>78</v>
      </c>
      <c r="AY268" s="271" t="s">
        <v>202</v>
      </c>
    </row>
    <row r="269" s="14" customFormat="1">
      <c r="B269" s="272"/>
      <c r="C269" s="273"/>
      <c r="D269" s="248" t="s">
        <v>212</v>
      </c>
      <c r="E269" s="274" t="s">
        <v>76</v>
      </c>
      <c r="F269" s="275" t="s">
        <v>216</v>
      </c>
      <c r="G269" s="273"/>
      <c r="H269" s="276">
        <v>108.2</v>
      </c>
      <c r="I269" s="277"/>
      <c r="J269" s="273"/>
      <c r="K269" s="273"/>
      <c r="L269" s="278"/>
      <c r="M269" s="279"/>
      <c r="N269" s="280"/>
      <c r="O269" s="280"/>
      <c r="P269" s="280"/>
      <c r="Q269" s="280"/>
      <c r="R269" s="280"/>
      <c r="S269" s="280"/>
      <c r="T269" s="281"/>
      <c r="AT269" s="282" t="s">
        <v>212</v>
      </c>
      <c r="AU269" s="282" t="s">
        <v>88</v>
      </c>
      <c r="AV269" s="14" t="s">
        <v>208</v>
      </c>
      <c r="AW269" s="14" t="s">
        <v>40</v>
      </c>
      <c r="AX269" s="14" t="s">
        <v>85</v>
      </c>
      <c r="AY269" s="282" t="s">
        <v>202</v>
      </c>
    </row>
    <row r="270" s="13" customFormat="1">
      <c r="B270" s="261"/>
      <c r="C270" s="262"/>
      <c r="D270" s="248" t="s">
        <v>212</v>
      </c>
      <c r="E270" s="262"/>
      <c r="F270" s="264" t="s">
        <v>431</v>
      </c>
      <c r="G270" s="262"/>
      <c r="H270" s="265">
        <v>111.446</v>
      </c>
      <c r="I270" s="266"/>
      <c r="J270" s="262"/>
      <c r="K270" s="262"/>
      <c r="L270" s="267"/>
      <c r="M270" s="268"/>
      <c r="N270" s="269"/>
      <c r="O270" s="269"/>
      <c r="P270" s="269"/>
      <c r="Q270" s="269"/>
      <c r="R270" s="269"/>
      <c r="S270" s="269"/>
      <c r="T270" s="270"/>
      <c r="AT270" s="271" t="s">
        <v>212</v>
      </c>
      <c r="AU270" s="271" t="s">
        <v>88</v>
      </c>
      <c r="AV270" s="13" t="s">
        <v>88</v>
      </c>
      <c r="AW270" s="13" t="s">
        <v>6</v>
      </c>
      <c r="AX270" s="13" t="s">
        <v>85</v>
      </c>
      <c r="AY270" s="271" t="s">
        <v>202</v>
      </c>
    </row>
    <row r="271" s="1" customFormat="1" ht="16.5" customHeight="1">
      <c r="B271" s="46"/>
      <c r="C271" s="283" t="s">
        <v>432</v>
      </c>
      <c r="D271" s="283" t="s">
        <v>289</v>
      </c>
      <c r="E271" s="284" t="s">
        <v>433</v>
      </c>
      <c r="F271" s="285" t="s">
        <v>434</v>
      </c>
      <c r="G271" s="286" t="s">
        <v>120</v>
      </c>
      <c r="H271" s="287">
        <v>10.609</v>
      </c>
      <c r="I271" s="288"/>
      <c r="J271" s="289">
        <f>ROUND(I271*H271,2)</f>
        <v>0</v>
      </c>
      <c r="K271" s="285" t="s">
        <v>207</v>
      </c>
      <c r="L271" s="290"/>
      <c r="M271" s="291" t="s">
        <v>76</v>
      </c>
      <c r="N271" s="292" t="s">
        <v>48</v>
      </c>
      <c r="O271" s="47"/>
      <c r="P271" s="245">
        <f>O271*H271</f>
        <v>0</v>
      </c>
      <c r="Q271" s="245">
        <v>0.14999999999999999</v>
      </c>
      <c r="R271" s="245">
        <f>Q271*H271</f>
        <v>1.59135</v>
      </c>
      <c r="S271" s="245">
        <v>0</v>
      </c>
      <c r="T271" s="246">
        <f>S271*H271</f>
        <v>0</v>
      </c>
      <c r="AR271" s="24" t="s">
        <v>292</v>
      </c>
      <c r="AT271" s="24" t="s">
        <v>289</v>
      </c>
      <c r="AU271" s="24" t="s">
        <v>88</v>
      </c>
      <c r="AY271" s="24" t="s">
        <v>202</v>
      </c>
      <c r="BE271" s="247">
        <f>IF(N271="základní",J271,0)</f>
        <v>0</v>
      </c>
      <c r="BF271" s="247">
        <f>IF(N271="snížená",J271,0)</f>
        <v>0</v>
      </c>
      <c r="BG271" s="247">
        <f>IF(N271="zákl. přenesená",J271,0)</f>
        <v>0</v>
      </c>
      <c r="BH271" s="247">
        <f>IF(N271="sníž. přenesená",J271,0)</f>
        <v>0</v>
      </c>
      <c r="BI271" s="247">
        <f>IF(N271="nulová",J271,0)</f>
        <v>0</v>
      </c>
      <c r="BJ271" s="24" t="s">
        <v>85</v>
      </c>
      <c r="BK271" s="247">
        <f>ROUND(I271*H271,2)</f>
        <v>0</v>
      </c>
      <c r="BL271" s="24" t="s">
        <v>208</v>
      </c>
      <c r="BM271" s="24" t="s">
        <v>435</v>
      </c>
    </row>
    <row r="272" s="13" customFormat="1">
      <c r="B272" s="261"/>
      <c r="C272" s="262"/>
      <c r="D272" s="248" t="s">
        <v>212</v>
      </c>
      <c r="E272" s="263" t="s">
        <v>76</v>
      </c>
      <c r="F272" s="264" t="s">
        <v>158</v>
      </c>
      <c r="G272" s="262"/>
      <c r="H272" s="265">
        <v>10.300000000000001</v>
      </c>
      <c r="I272" s="266"/>
      <c r="J272" s="262"/>
      <c r="K272" s="262"/>
      <c r="L272" s="267"/>
      <c r="M272" s="268"/>
      <c r="N272" s="269"/>
      <c r="O272" s="269"/>
      <c r="P272" s="269"/>
      <c r="Q272" s="269"/>
      <c r="R272" s="269"/>
      <c r="S272" s="269"/>
      <c r="T272" s="270"/>
      <c r="AT272" s="271" t="s">
        <v>212</v>
      </c>
      <c r="AU272" s="271" t="s">
        <v>88</v>
      </c>
      <c r="AV272" s="13" t="s">
        <v>88</v>
      </c>
      <c r="AW272" s="13" t="s">
        <v>40</v>
      </c>
      <c r="AX272" s="13" t="s">
        <v>78</v>
      </c>
      <c r="AY272" s="271" t="s">
        <v>202</v>
      </c>
    </row>
    <row r="273" s="14" customFormat="1">
      <c r="B273" s="272"/>
      <c r="C273" s="273"/>
      <c r="D273" s="248" t="s">
        <v>212</v>
      </c>
      <c r="E273" s="274" t="s">
        <v>76</v>
      </c>
      <c r="F273" s="275" t="s">
        <v>216</v>
      </c>
      <c r="G273" s="273"/>
      <c r="H273" s="276">
        <v>10.300000000000001</v>
      </c>
      <c r="I273" s="277"/>
      <c r="J273" s="273"/>
      <c r="K273" s="273"/>
      <c r="L273" s="278"/>
      <c r="M273" s="279"/>
      <c r="N273" s="280"/>
      <c r="O273" s="280"/>
      <c r="P273" s="280"/>
      <c r="Q273" s="280"/>
      <c r="R273" s="280"/>
      <c r="S273" s="280"/>
      <c r="T273" s="281"/>
      <c r="AT273" s="282" t="s">
        <v>212</v>
      </c>
      <c r="AU273" s="282" t="s">
        <v>88</v>
      </c>
      <c r="AV273" s="14" t="s">
        <v>208</v>
      </c>
      <c r="AW273" s="14" t="s">
        <v>40</v>
      </c>
      <c r="AX273" s="14" t="s">
        <v>85</v>
      </c>
      <c r="AY273" s="282" t="s">
        <v>202</v>
      </c>
    </row>
    <row r="274" s="13" customFormat="1">
      <c r="B274" s="261"/>
      <c r="C274" s="262"/>
      <c r="D274" s="248" t="s">
        <v>212</v>
      </c>
      <c r="E274" s="262"/>
      <c r="F274" s="264" t="s">
        <v>436</v>
      </c>
      <c r="G274" s="262"/>
      <c r="H274" s="265">
        <v>10.609</v>
      </c>
      <c r="I274" s="266"/>
      <c r="J274" s="262"/>
      <c r="K274" s="262"/>
      <c r="L274" s="267"/>
      <c r="M274" s="268"/>
      <c r="N274" s="269"/>
      <c r="O274" s="269"/>
      <c r="P274" s="269"/>
      <c r="Q274" s="269"/>
      <c r="R274" s="269"/>
      <c r="S274" s="269"/>
      <c r="T274" s="270"/>
      <c r="AT274" s="271" t="s">
        <v>212</v>
      </c>
      <c r="AU274" s="271" t="s">
        <v>88</v>
      </c>
      <c r="AV274" s="13" t="s">
        <v>88</v>
      </c>
      <c r="AW274" s="13" t="s">
        <v>6</v>
      </c>
      <c r="AX274" s="13" t="s">
        <v>85</v>
      </c>
      <c r="AY274" s="271" t="s">
        <v>202</v>
      </c>
    </row>
    <row r="275" s="1" customFormat="1" ht="25.5" customHeight="1">
      <c r="B275" s="46"/>
      <c r="C275" s="236" t="s">
        <v>437</v>
      </c>
      <c r="D275" s="236" t="s">
        <v>204</v>
      </c>
      <c r="E275" s="237" t="s">
        <v>438</v>
      </c>
      <c r="F275" s="238" t="s">
        <v>439</v>
      </c>
      <c r="G275" s="239" t="s">
        <v>124</v>
      </c>
      <c r="H275" s="240">
        <v>1</v>
      </c>
      <c r="I275" s="241"/>
      <c r="J275" s="242">
        <f>ROUND(I275*H275,2)</f>
        <v>0</v>
      </c>
      <c r="K275" s="238" t="s">
        <v>207</v>
      </c>
      <c r="L275" s="72"/>
      <c r="M275" s="243" t="s">
        <v>76</v>
      </c>
      <c r="N275" s="244" t="s">
        <v>48</v>
      </c>
      <c r="O275" s="47"/>
      <c r="P275" s="245">
        <f>O275*H275</f>
        <v>0</v>
      </c>
      <c r="Q275" s="245">
        <v>9.2261500000000005</v>
      </c>
      <c r="R275" s="245">
        <f>Q275*H275</f>
        <v>9.2261500000000005</v>
      </c>
      <c r="S275" s="245">
        <v>0</v>
      </c>
      <c r="T275" s="246">
        <f>S275*H275</f>
        <v>0</v>
      </c>
      <c r="AR275" s="24" t="s">
        <v>208</v>
      </c>
      <c r="AT275" s="24" t="s">
        <v>204</v>
      </c>
      <c r="AU275" s="24" t="s">
        <v>88</v>
      </c>
      <c r="AY275" s="24" t="s">
        <v>202</v>
      </c>
      <c r="BE275" s="247">
        <f>IF(N275="základní",J275,0)</f>
        <v>0</v>
      </c>
      <c r="BF275" s="247">
        <f>IF(N275="snížená",J275,0)</f>
        <v>0</v>
      </c>
      <c r="BG275" s="247">
        <f>IF(N275="zákl. přenesená",J275,0)</f>
        <v>0</v>
      </c>
      <c r="BH275" s="247">
        <f>IF(N275="sníž. přenesená",J275,0)</f>
        <v>0</v>
      </c>
      <c r="BI275" s="247">
        <f>IF(N275="nulová",J275,0)</f>
        <v>0</v>
      </c>
      <c r="BJ275" s="24" t="s">
        <v>85</v>
      </c>
      <c r="BK275" s="247">
        <f>ROUND(I275*H275,2)</f>
        <v>0</v>
      </c>
      <c r="BL275" s="24" t="s">
        <v>208</v>
      </c>
      <c r="BM275" s="24" t="s">
        <v>440</v>
      </c>
    </row>
    <row r="276" s="12" customFormat="1">
      <c r="B276" s="251"/>
      <c r="C276" s="252"/>
      <c r="D276" s="248" t="s">
        <v>212</v>
      </c>
      <c r="E276" s="253" t="s">
        <v>76</v>
      </c>
      <c r="F276" s="254" t="s">
        <v>249</v>
      </c>
      <c r="G276" s="252"/>
      <c r="H276" s="253" t="s">
        <v>76</v>
      </c>
      <c r="I276" s="255"/>
      <c r="J276" s="252"/>
      <c r="K276" s="252"/>
      <c r="L276" s="256"/>
      <c r="M276" s="257"/>
      <c r="N276" s="258"/>
      <c r="O276" s="258"/>
      <c r="P276" s="258"/>
      <c r="Q276" s="258"/>
      <c r="R276" s="258"/>
      <c r="S276" s="258"/>
      <c r="T276" s="259"/>
      <c r="AT276" s="260" t="s">
        <v>212</v>
      </c>
      <c r="AU276" s="260" t="s">
        <v>88</v>
      </c>
      <c r="AV276" s="12" t="s">
        <v>85</v>
      </c>
      <c r="AW276" s="12" t="s">
        <v>40</v>
      </c>
      <c r="AX276" s="12" t="s">
        <v>78</v>
      </c>
      <c r="AY276" s="260" t="s">
        <v>202</v>
      </c>
    </row>
    <row r="277" s="13" customFormat="1">
      <c r="B277" s="261"/>
      <c r="C277" s="262"/>
      <c r="D277" s="248" t="s">
        <v>212</v>
      </c>
      <c r="E277" s="263" t="s">
        <v>76</v>
      </c>
      <c r="F277" s="264" t="s">
        <v>85</v>
      </c>
      <c r="G277" s="262"/>
      <c r="H277" s="265">
        <v>1</v>
      </c>
      <c r="I277" s="266"/>
      <c r="J277" s="262"/>
      <c r="K277" s="262"/>
      <c r="L277" s="267"/>
      <c r="M277" s="268"/>
      <c r="N277" s="269"/>
      <c r="O277" s="269"/>
      <c r="P277" s="269"/>
      <c r="Q277" s="269"/>
      <c r="R277" s="269"/>
      <c r="S277" s="269"/>
      <c r="T277" s="270"/>
      <c r="AT277" s="271" t="s">
        <v>212</v>
      </c>
      <c r="AU277" s="271" t="s">
        <v>88</v>
      </c>
      <c r="AV277" s="13" t="s">
        <v>88</v>
      </c>
      <c r="AW277" s="13" t="s">
        <v>40</v>
      </c>
      <c r="AX277" s="13" t="s">
        <v>78</v>
      </c>
      <c r="AY277" s="271" t="s">
        <v>202</v>
      </c>
    </row>
    <row r="278" s="14" customFormat="1">
      <c r="B278" s="272"/>
      <c r="C278" s="273"/>
      <c r="D278" s="248" t="s">
        <v>212</v>
      </c>
      <c r="E278" s="274" t="s">
        <v>76</v>
      </c>
      <c r="F278" s="275" t="s">
        <v>216</v>
      </c>
      <c r="G278" s="273"/>
      <c r="H278" s="276">
        <v>1</v>
      </c>
      <c r="I278" s="277"/>
      <c r="J278" s="273"/>
      <c r="K278" s="273"/>
      <c r="L278" s="278"/>
      <c r="M278" s="279"/>
      <c r="N278" s="280"/>
      <c r="O278" s="280"/>
      <c r="P278" s="280"/>
      <c r="Q278" s="280"/>
      <c r="R278" s="280"/>
      <c r="S278" s="280"/>
      <c r="T278" s="281"/>
      <c r="AT278" s="282" t="s">
        <v>212</v>
      </c>
      <c r="AU278" s="282" t="s">
        <v>88</v>
      </c>
      <c r="AV278" s="14" t="s">
        <v>208</v>
      </c>
      <c r="AW278" s="14" t="s">
        <v>40</v>
      </c>
      <c r="AX278" s="14" t="s">
        <v>85</v>
      </c>
      <c r="AY278" s="282" t="s">
        <v>202</v>
      </c>
    </row>
    <row r="279" s="1" customFormat="1" ht="25.5" customHeight="1">
      <c r="B279" s="46"/>
      <c r="C279" s="236" t="s">
        <v>441</v>
      </c>
      <c r="D279" s="236" t="s">
        <v>204</v>
      </c>
      <c r="E279" s="237" t="s">
        <v>442</v>
      </c>
      <c r="F279" s="238" t="s">
        <v>443</v>
      </c>
      <c r="G279" s="239" t="s">
        <v>124</v>
      </c>
      <c r="H279" s="240">
        <v>1</v>
      </c>
      <c r="I279" s="241"/>
      <c r="J279" s="242">
        <f>ROUND(I279*H279,2)</f>
        <v>0</v>
      </c>
      <c r="K279" s="238" t="s">
        <v>207</v>
      </c>
      <c r="L279" s="72"/>
      <c r="M279" s="243" t="s">
        <v>76</v>
      </c>
      <c r="N279" s="244" t="s">
        <v>48</v>
      </c>
      <c r="O279" s="47"/>
      <c r="P279" s="245">
        <f>O279*H279</f>
        <v>0</v>
      </c>
      <c r="Q279" s="245">
        <v>7.0056599999999998</v>
      </c>
      <c r="R279" s="245">
        <f>Q279*H279</f>
        <v>7.0056599999999998</v>
      </c>
      <c r="S279" s="245">
        <v>0</v>
      </c>
      <c r="T279" s="246">
        <f>S279*H279</f>
        <v>0</v>
      </c>
      <c r="AR279" s="24" t="s">
        <v>208</v>
      </c>
      <c r="AT279" s="24" t="s">
        <v>204</v>
      </c>
      <c r="AU279" s="24" t="s">
        <v>88</v>
      </c>
      <c r="AY279" s="24" t="s">
        <v>202</v>
      </c>
      <c r="BE279" s="247">
        <f>IF(N279="základní",J279,0)</f>
        <v>0</v>
      </c>
      <c r="BF279" s="247">
        <f>IF(N279="snížená",J279,0)</f>
        <v>0</v>
      </c>
      <c r="BG279" s="247">
        <f>IF(N279="zákl. přenesená",J279,0)</f>
        <v>0</v>
      </c>
      <c r="BH279" s="247">
        <f>IF(N279="sníž. přenesená",J279,0)</f>
        <v>0</v>
      </c>
      <c r="BI279" s="247">
        <f>IF(N279="nulová",J279,0)</f>
        <v>0</v>
      </c>
      <c r="BJ279" s="24" t="s">
        <v>85</v>
      </c>
      <c r="BK279" s="247">
        <f>ROUND(I279*H279,2)</f>
        <v>0</v>
      </c>
      <c r="BL279" s="24" t="s">
        <v>208</v>
      </c>
      <c r="BM279" s="24" t="s">
        <v>444</v>
      </c>
    </row>
    <row r="280" s="1" customFormat="1">
      <c r="B280" s="46"/>
      <c r="C280" s="74"/>
      <c r="D280" s="248" t="s">
        <v>210</v>
      </c>
      <c r="E280" s="74"/>
      <c r="F280" s="249" t="s">
        <v>445</v>
      </c>
      <c r="G280" s="74"/>
      <c r="H280" s="74"/>
      <c r="I280" s="204"/>
      <c r="J280" s="74"/>
      <c r="K280" s="74"/>
      <c r="L280" s="72"/>
      <c r="M280" s="250"/>
      <c r="N280" s="47"/>
      <c r="O280" s="47"/>
      <c r="P280" s="47"/>
      <c r="Q280" s="47"/>
      <c r="R280" s="47"/>
      <c r="S280" s="47"/>
      <c r="T280" s="95"/>
      <c r="AT280" s="24" t="s">
        <v>210</v>
      </c>
      <c r="AU280" s="24" t="s">
        <v>88</v>
      </c>
    </row>
    <row r="281" s="12" customFormat="1">
      <c r="B281" s="251"/>
      <c r="C281" s="252"/>
      <c r="D281" s="248" t="s">
        <v>212</v>
      </c>
      <c r="E281" s="253" t="s">
        <v>76</v>
      </c>
      <c r="F281" s="254" t="s">
        <v>249</v>
      </c>
      <c r="G281" s="252"/>
      <c r="H281" s="253" t="s">
        <v>76</v>
      </c>
      <c r="I281" s="255"/>
      <c r="J281" s="252"/>
      <c r="K281" s="252"/>
      <c r="L281" s="256"/>
      <c r="M281" s="257"/>
      <c r="N281" s="258"/>
      <c r="O281" s="258"/>
      <c r="P281" s="258"/>
      <c r="Q281" s="258"/>
      <c r="R281" s="258"/>
      <c r="S281" s="258"/>
      <c r="T281" s="259"/>
      <c r="AT281" s="260" t="s">
        <v>212</v>
      </c>
      <c r="AU281" s="260" t="s">
        <v>88</v>
      </c>
      <c r="AV281" s="12" t="s">
        <v>85</v>
      </c>
      <c r="AW281" s="12" t="s">
        <v>40</v>
      </c>
      <c r="AX281" s="12" t="s">
        <v>78</v>
      </c>
      <c r="AY281" s="260" t="s">
        <v>202</v>
      </c>
    </row>
    <row r="282" s="13" customFormat="1">
      <c r="B282" s="261"/>
      <c r="C282" s="262"/>
      <c r="D282" s="248" t="s">
        <v>212</v>
      </c>
      <c r="E282" s="263" t="s">
        <v>76</v>
      </c>
      <c r="F282" s="264" t="s">
        <v>85</v>
      </c>
      <c r="G282" s="262"/>
      <c r="H282" s="265">
        <v>1</v>
      </c>
      <c r="I282" s="266"/>
      <c r="J282" s="262"/>
      <c r="K282" s="262"/>
      <c r="L282" s="267"/>
      <c r="M282" s="268"/>
      <c r="N282" s="269"/>
      <c r="O282" s="269"/>
      <c r="P282" s="269"/>
      <c r="Q282" s="269"/>
      <c r="R282" s="269"/>
      <c r="S282" s="269"/>
      <c r="T282" s="270"/>
      <c r="AT282" s="271" t="s">
        <v>212</v>
      </c>
      <c r="AU282" s="271" t="s">
        <v>88</v>
      </c>
      <c r="AV282" s="13" t="s">
        <v>88</v>
      </c>
      <c r="AW282" s="13" t="s">
        <v>40</v>
      </c>
      <c r="AX282" s="13" t="s">
        <v>78</v>
      </c>
      <c r="AY282" s="271" t="s">
        <v>202</v>
      </c>
    </row>
    <row r="283" s="14" customFormat="1">
      <c r="B283" s="272"/>
      <c r="C283" s="273"/>
      <c r="D283" s="248" t="s">
        <v>212</v>
      </c>
      <c r="E283" s="274" t="s">
        <v>76</v>
      </c>
      <c r="F283" s="275" t="s">
        <v>216</v>
      </c>
      <c r="G283" s="273"/>
      <c r="H283" s="276">
        <v>1</v>
      </c>
      <c r="I283" s="277"/>
      <c r="J283" s="273"/>
      <c r="K283" s="273"/>
      <c r="L283" s="278"/>
      <c r="M283" s="279"/>
      <c r="N283" s="280"/>
      <c r="O283" s="280"/>
      <c r="P283" s="280"/>
      <c r="Q283" s="280"/>
      <c r="R283" s="280"/>
      <c r="S283" s="280"/>
      <c r="T283" s="281"/>
      <c r="AT283" s="282" t="s">
        <v>212</v>
      </c>
      <c r="AU283" s="282" t="s">
        <v>88</v>
      </c>
      <c r="AV283" s="14" t="s">
        <v>208</v>
      </c>
      <c r="AW283" s="14" t="s">
        <v>40</v>
      </c>
      <c r="AX283" s="14" t="s">
        <v>85</v>
      </c>
      <c r="AY283" s="282" t="s">
        <v>202</v>
      </c>
    </row>
    <row r="284" s="1" customFormat="1" ht="25.5" customHeight="1">
      <c r="B284" s="46"/>
      <c r="C284" s="236" t="s">
        <v>446</v>
      </c>
      <c r="D284" s="236" t="s">
        <v>204</v>
      </c>
      <c r="E284" s="237" t="s">
        <v>447</v>
      </c>
      <c r="F284" s="238" t="s">
        <v>448</v>
      </c>
      <c r="G284" s="239" t="s">
        <v>120</v>
      </c>
      <c r="H284" s="240">
        <v>17.5</v>
      </c>
      <c r="I284" s="241"/>
      <c r="J284" s="242">
        <f>ROUND(I284*H284,2)</f>
        <v>0</v>
      </c>
      <c r="K284" s="238" t="s">
        <v>207</v>
      </c>
      <c r="L284" s="72"/>
      <c r="M284" s="243" t="s">
        <v>76</v>
      </c>
      <c r="N284" s="244" t="s">
        <v>48</v>
      </c>
      <c r="O284" s="47"/>
      <c r="P284" s="245">
        <f>O284*H284</f>
        <v>0</v>
      </c>
      <c r="Q284" s="245">
        <v>0.74931999999999999</v>
      </c>
      <c r="R284" s="245">
        <f>Q284*H284</f>
        <v>13.113099999999999</v>
      </c>
      <c r="S284" s="245">
        <v>0</v>
      </c>
      <c r="T284" s="246">
        <f>S284*H284</f>
        <v>0</v>
      </c>
      <c r="AR284" s="24" t="s">
        <v>208</v>
      </c>
      <c r="AT284" s="24" t="s">
        <v>204</v>
      </c>
      <c r="AU284" s="24" t="s">
        <v>88</v>
      </c>
      <c r="AY284" s="24" t="s">
        <v>202</v>
      </c>
      <c r="BE284" s="247">
        <f>IF(N284="základní",J284,0)</f>
        <v>0</v>
      </c>
      <c r="BF284" s="247">
        <f>IF(N284="snížená",J284,0)</f>
        <v>0</v>
      </c>
      <c r="BG284" s="247">
        <f>IF(N284="zákl. přenesená",J284,0)</f>
        <v>0</v>
      </c>
      <c r="BH284" s="247">
        <f>IF(N284="sníž. přenesená",J284,0)</f>
        <v>0</v>
      </c>
      <c r="BI284" s="247">
        <f>IF(N284="nulová",J284,0)</f>
        <v>0</v>
      </c>
      <c r="BJ284" s="24" t="s">
        <v>85</v>
      </c>
      <c r="BK284" s="247">
        <f>ROUND(I284*H284,2)</f>
        <v>0</v>
      </c>
      <c r="BL284" s="24" t="s">
        <v>208</v>
      </c>
      <c r="BM284" s="24" t="s">
        <v>449</v>
      </c>
    </row>
    <row r="285" s="12" customFormat="1">
      <c r="B285" s="251"/>
      <c r="C285" s="252"/>
      <c r="D285" s="248" t="s">
        <v>212</v>
      </c>
      <c r="E285" s="253" t="s">
        <v>76</v>
      </c>
      <c r="F285" s="254" t="s">
        <v>450</v>
      </c>
      <c r="G285" s="252"/>
      <c r="H285" s="253" t="s">
        <v>76</v>
      </c>
      <c r="I285" s="255"/>
      <c r="J285" s="252"/>
      <c r="K285" s="252"/>
      <c r="L285" s="256"/>
      <c r="M285" s="257"/>
      <c r="N285" s="258"/>
      <c r="O285" s="258"/>
      <c r="P285" s="258"/>
      <c r="Q285" s="258"/>
      <c r="R285" s="258"/>
      <c r="S285" s="258"/>
      <c r="T285" s="259"/>
      <c r="AT285" s="260" t="s">
        <v>212</v>
      </c>
      <c r="AU285" s="260" t="s">
        <v>88</v>
      </c>
      <c r="AV285" s="12" t="s">
        <v>85</v>
      </c>
      <c r="AW285" s="12" t="s">
        <v>40</v>
      </c>
      <c r="AX285" s="12" t="s">
        <v>78</v>
      </c>
      <c r="AY285" s="260" t="s">
        <v>202</v>
      </c>
    </row>
    <row r="286" s="13" customFormat="1">
      <c r="B286" s="261"/>
      <c r="C286" s="262"/>
      <c r="D286" s="248" t="s">
        <v>212</v>
      </c>
      <c r="E286" s="263" t="s">
        <v>118</v>
      </c>
      <c r="F286" s="264" t="s">
        <v>121</v>
      </c>
      <c r="G286" s="262"/>
      <c r="H286" s="265">
        <v>17.5</v>
      </c>
      <c r="I286" s="266"/>
      <c r="J286" s="262"/>
      <c r="K286" s="262"/>
      <c r="L286" s="267"/>
      <c r="M286" s="268"/>
      <c r="N286" s="269"/>
      <c r="O286" s="269"/>
      <c r="P286" s="269"/>
      <c r="Q286" s="269"/>
      <c r="R286" s="269"/>
      <c r="S286" s="269"/>
      <c r="T286" s="270"/>
      <c r="AT286" s="271" t="s">
        <v>212</v>
      </c>
      <c r="AU286" s="271" t="s">
        <v>88</v>
      </c>
      <c r="AV286" s="13" t="s">
        <v>88</v>
      </c>
      <c r="AW286" s="13" t="s">
        <v>40</v>
      </c>
      <c r="AX286" s="13" t="s">
        <v>78</v>
      </c>
      <c r="AY286" s="271" t="s">
        <v>202</v>
      </c>
    </row>
    <row r="287" s="14" customFormat="1">
      <c r="B287" s="272"/>
      <c r="C287" s="273"/>
      <c r="D287" s="248" t="s">
        <v>212</v>
      </c>
      <c r="E287" s="274" t="s">
        <v>76</v>
      </c>
      <c r="F287" s="275" t="s">
        <v>216</v>
      </c>
      <c r="G287" s="273"/>
      <c r="H287" s="276">
        <v>17.5</v>
      </c>
      <c r="I287" s="277"/>
      <c r="J287" s="273"/>
      <c r="K287" s="273"/>
      <c r="L287" s="278"/>
      <c r="M287" s="279"/>
      <c r="N287" s="280"/>
      <c r="O287" s="280"/>
      <c r="P287" s="280"/>
      <c r="Q287" s="280"/>
      <c r="R287" s="280"/>
      <c r="S287" s="280"/>
      <c r="T287" s="281"/>
      <c r="AT287" s="282" t="s">
        <v>212</v>
      </c>
      <c r="AU287" s="282" t="s">
        <v>88</v>
      </c>
      <c r="AV287" s="14" t="s">
        <v>208</v>
      </c>
      <c r="AW287" s="14" t="s">
        <v>40</v>
      </c>
      <c r="AX287" s="14" t="s">
        <v>85</v>
      </c>
      <c r="AY287" s="282" t="s">
        <v>202</v>
      </c>
    </row>
    <row r="288" s="1" customFormat="1" ht="25.5" customHeight="1">
      <c r="B288" s="46"/>
      <c r="C288" s="283" t="s">
        <v>451</v>
      </c>
      <c r="D288" s="283" t="s">
        <v>289</v>
      </c>
      <c r="E288" s="284" t="s">
        <v>452</v>
      </c>
      <c r="F288" s="285" t="s">
        <v>453</v>
      </c>
      <c r="G288" s="286" t="s">
        <v>120</v>
      </c>
      <c r="H288" s="287">
        <v>17.5</v>
      </c>
      <c r="I288" s="288"/>
      <c r="J288" s="289">
        <f>ROUND(I288*H288,2)</f>
        <v>0</v>
      </c>
      <c r="K288" s="285" t="s">
        <v>76</v>
      </c>
      <c r="L288" s="290"/>
      <c r="M288" s="291" t="s">
        <v>76</v>
      </c>
      <c r="N288" s="292" t="s">
        <v>48</v>
      </c>
      <c r="O288" s="47"/>
      <c r="P288" s="245">
        <f>O288*H288</f>
        <v>0</v>
      </c>
      <c r="Q288" s="245">
        <v>0.41999999999999998</v>
      </c>
      <c r="R288" s="245">
        <f>Q288*H288</f>
        <v>7.3499999999999996</v>
      </c>
      <c r="S288" s="245">
        <v>0</v>
      </c>
      <c r="T288" s="246">
        <f>S288*H288</f>
        <v>0</v>
      </c>
      <c r="AR288" s="24" t="s">
        <v>292</v>
      </c>
      <c r="AT288" s="24" t="s">
        <v>289</v>
      </c>
      <c r="AU288" s="24" t="s">
        <v>88</v>
      </c>
      <c r="AY288" s="24" t="s">
        <v>202</v>
      </c>
      <c r="BE288" s="247">
        <f>IF(N288="základní",J288,0)</f>
        <v>0</v>
      </c>
      <c r="BF288" s="247">
        <f>IF(N288="snížená",J288,0)</f>
        <v>0</v>
      </c>
      <c r="BG288" s="247">
        <f>IF(N288="zákl. přenesená",J288,0)</f>
        <v>0</v>
      </c>
      <c r="BH288" s="247">
        <f>IF(N288="sníž. přenesená",J288,0)</f>
        <v>0</v>
      </c>
      <c r="BI288" s="247">
        <f>IF(N288="nulová",J288,0)</f>
        <v>0</v>
      </c>
      <c r="BJ288" s="24" t="s">
        <v>85</v>
      </c>
      <c r="BK288" s="247">
        <f>ROUND(I288*H288,2)</f>
        <v>0</v>
      </c>
      <c r="BL288" s="24" t="s">
        <v>208</v>
      </c>
      <c r="BM288" s="24" t="s">
        <v>454</v>
      </c>
    </row>
    <row r="289" s="13" customFormat="1">
      <c r="B289" s="261"/>
      <c r="C289" s="262"/>
      <c r="D289" s="248" t="s">
        <v>212</v>
      </c>
      <c r="E289" s="263" t="s">
        <v>76</v>
      </c>
      <c r="F289" s="264" t="s">
        <v>118</v>
      </c>
      <c r="G289" s="262"/>
      <c r="H289" s="265">
        <v>17.5</v>
      </c>
      <c r="I289" s="266"/>
      <c r="J289" s="262"/>
      <c r="K289" s="262"/>
      <c r="L289" s="267"/>
      <c r="M289" s="268"/>
      <c r="N289" s="269"/>
      <c r="O289" s="269"/>
      <c r="P289" s="269"/>
      <c r="Q289" s="269"/>
      <c r="R289" s="269"/>
      <c r="S289" s="269"/>
      <c r="T289" s="270"/>
      <c r="AT289" s="271" t="s">
        <v>212</v>
      </c>
      <c r="AU289" s="271" t="s">
        <v>88</v>
      </c>
      <c r="AV289" s="13" t="s">
        <v>88</v>
      </c>
      <c r="AW289" s="13" t="s">
        <v>40</v>
      </c>
      <c r="AX289" s="13" t="s">
        <v>78</v>
      </c>
      <c r="AY289" s="271" t="s">
        <v>202</v>
      </c>
    </row>
    <row r="290" s="14" customFormat="1">
      <c r="B290" s="272"/>
      <c r="C290" s="273"/>
      <c r="D290" s="248" t="s">
        <v>212</v>
      </c>
      <c r="E290" s="274" t="s">
        <v>76</v>
      </c>
      <c r="F290" s="275" t="s">
        <v>216</v>
      </c>
      <c r="G290" s="273"/>
      <c r="H290" s="276">
        <v>17.5</v>
      </c>
      <c r="I290" s="277"/>
      <c r="J290" s="273"/>
      <c r="K290" s="273"/>
      <c r="L290" s="278"/>
      <c r="M290" s="279"/>
      <c r="N290" s="280"/>
      <c r="O290" s="280"/>
      <c r="P290" s="280"/>
      <c r="Q290" s="280"/>
      <c r="R290" s="280"/>
      <c r="S290" s="280"/>
      <c r="T290" s="281"/>
      <c r="AT290" s="282" t="s">
        <v>212</v>
      </c>
      <c r="AU290" s="282" t="s">
        <v>88</v>
      </c>
      <c r="AV290" s="14" t="s">
        <v>208</v>
      </c>
      <c r="AW290" s="14" t="s">
        <v>40</v>
      </c>
      <c r="AX290" s="14" t="s">
        <v>85</v>
      </c>
      <c r="AY290" s="282" t="s">
        <v>202</v>
      </c>
    </row>
    <row r="291" s="1" customFormat="1" ht="25.5" customHeight="1">
      <c r="B291" s="46"/>
      <c r="C291" s="236" t="s">
        <v>455</v>
      </c>
      <c r="D291" s="236" t="s">
        <v>204</v>
      </c>
      <c r="E291" s="237" t="s">
        <v>456</v>
      </c>
      <c r="F291" s="238" t="s">
        <v>457</v>
      </c>
      <c r="G291" s="239" t="s">
        <v>137</v>
      </c>
      <c r="H291" s="240">
        <v>6.8250000000000002</v>
      </c>
      <c r="I291" s="241"/>
      <c r="J291" s="242">
        <f>ROUND(I291*H291,2)</f>
        <v>0</v>
      </c>
      <c r="K291" s="238" t="s">
        <v>207</v>
      </c>
      <c r="L291" s="72"/>
      <c r="M291" s="243" t="s">
        <v>76</v>
      </c>
      <c r="N291" s="244" t="s">
        <v>48</v>
      </c>
      <c r="O291" s="47"/>
      <c r="P291" s="245">
        <f>O291*H291</f>
        <v>0</v>
      </c>
      <c r="Q291" s="245">
        <v>2.46367</v>
      </c>
      <c r="R291" s="245">
        <f>Q291*H291</f>
        <v>16.814547749999999</v>
      </c>
      <c r="S291" s="245">
        <v>0</v>
      </c>
      <c r="T291" s="246">
        <f>S291*H291</f>
        <v>0</v>
      </c>
      <c r="AR291" s="24" t="s">
        <v>208</v>
      </c>
      <c r="AT291" s="24" t="s">
        <v>204</v>
      </c>
      <c r="AU291" s="24" t="s">
        <v>88</v>
      </c>
      <c r="AY291" s="24" t="s">
        <v>202</v>
      </c>
      <c r="BE291" s="247">
        <f>IF(N291="základní",J291,0)</f>
        <v>0</v>
      </c>
      <c r="BF291" s="247">
        <f>IF(N291="snížená",J291,0)</f>
        <v>0</v>
      </c>
      <c r="BG291" s="247">
        <f>IF(N291="zákl. přenesená",J291,0)</f>
        <v>0</v>
      </c>
      <c r="BH291" s="247">
        <f>IF(N291="sníž. přenesená",J291,0)</f>
        <v>0</v>
      </c>
      <c r="BI291" s="247">
        <f>IF(N291="nulová",J291,0)</f>
        <v>0</v>
      </c>
      <c r="BJ291" s="24" t="s">
        <v>85</v>
      </c>
      <c r="BK291" s="247">
        <f>ROUND(I291*H291,2)</f>
        <v>0</v>
      </c>
      <c r="BL291" s="24" t="s">
        <v>208</v>
      </c>
      <c r="BM291" s="24" t="s">
        <v>458</v>
      </c>
    </row>
    <row r="292" s="12" customFormat="1">
      <c r="B292" s="251"/>
      <c r="C292" s="252"/>
      <c r="D292" s="248" t="s">
        <v>212</v>
      </c>
      <c r="E292" s="253" t="s">
        <v>76</v>
      </c>
      <c r="F292" s="254" t="s">
        <v>459</v>
      </c>
      <c r="G292" s="252"/>
      <c r="H292" s="253" t="s">
        <v>76</v>
      </c>
      <c r="I292" s="255"/>
      <c r="J292" s="252"/>
      <c r="K292" s="252"/>
      <c r="L292" s="256"/>
      <c r="M292" s="257"/>
      <c r="N292" s="258"/>
      <c r="O292" s="258"/>
      <c r="P292" s="258"/>
      <c r="Q292" s="258"/>
      <c r="R292" s="258"/>
      <c r="S292" s="258"/>
      <c r="T292" s="259"/>
      <c r="AT292" s="260" t="s">
        <v>212</v>
      </c>
      <c r="AU292" s="260" t="s">
        <v>88</v>
      </c>
      <c r="AV292" s="12" t="s">
        <v>85</v>
      </c>
      <c r="AW292" s="12" t="s">
        <v>40</v>
      </c>
      <c r="AX292" s="12" t="s">
        <v>78</v>
      </c>
      <c r="AY292" s="260" t="s">
        <v>202</v>
      </c>
    </row>
    <row r="293" s="13" customFormat="1">
      <c r="B293" s="261"/>
      <c r="C293" s="262"/>
      <c r="D293" s="248" t="s">
        <v>212</v>
      </c>
      <c r="E293" s="263" t="s">
        <v>76</v>
      </c>
      <c r="F293" s="264" t="s">
        <v>460</v>
      </c>
      <c r="G293" s="262"/>
      <c r="H293" s="265">
        <v>6.8250000000000002</v>
      </c>
      <c r="I293" s="266"/>
      <c r="J293" s="262"/>
      <c r="K293" s="262"/>
      <c r="L293" s="267"/>
      <c r="M293" s="268"/>
      <c r="N293" s="269"/>
      <c r="O293" s="269"/>
      <c r="P293" s="269"/>
      <c r="Q293" s="269"/>
      <c r="R293" s="269"/>
      <c r="S293" s="269"/>
      <c r="T293" s="270"/>
      <c r="AT293" s="271" t="s">
        <v>212</v>
      </c>
      <c r="AU293" s="271" t="s">
        <v>88</v>
      </c>
      <c r="AV293" s="13" t="s">
        <v>88</v>
      </c>
      <c r="AW293" s="13" t="s">
        <v>40</v>
      </c>
      <c r="AX293" s="13" t="s">
        <v>78</v>
      </c>
      <c r="AY293" s="271" t="s">
        <v>202</v>
      </c>
    </row>
    <row r="294" s="14" customFormat="1">
      <c r="B294" s="272"/>
      <c r="C294" s="273"/>
      <c r="D294" s="248" t="s">
        <v>212</v>
      </c>
      <c r="E294" s="274" t="s">
        <v>76</v>
      </c>
      <c r="F294" s="275" t="s">
        <v>216</v>
      </c>
      <c r="G294" s="273"/>
      <c r="H294" s="276">
        <v>6.8250000000000002</v>
      </c>
      <c r="I294" s="277"/>
      <c r="J294" s="273"/>
      <c r="K294" s="273"/>
      <c r="L294" s="278"/>
      <c r="M294" s="279"/>
      <c r="N294" s="280"/>
      <c r="O294" s="280"/>
      <c r="P294" s="280"/>
      <c r="Q294" s="280"/>
      <c r="R294" s="280"/>
      <c r="S294" s="280"/>
      <c r="T294" s="281"/>
      <c r="AT294" s="282" t="s">
        <v>212</v>
      </c>
      <c r="AU294" s="282" t="s">
        <v>88</v>
      </c>
      <c r="AV294" s="14" t="s">
        <v>208</v>
      </c>
      <c r="AW294" s="14" t="s">
        <v>40</v>
      </c>
      <c r="AX294" s="14" t="s">
        <v>85</v>
      </c>
      <c r="AY294" s="282" t="s">
        <v>202</v>
      </c>
    </row>
    <row r="295" s="1" customFormat="1" ht="25.5" customHeight="1">
      <c r="B295" s="46"/>
      <c r="C295" s="236" t="s">
        <v>461</v>
      </c>
      <c r="D295" s="236" t="s">
        <v>204</v>
      </c>
      <c r="E295" s="237" t="s">
        <v>462</v>
      </c>
      <c r="F295" s="238" t="s">
        <v>463</v>
      </c>
      <c r="G295" s="239" t="s">
        <v>120</v>
      </c>
      <c r="H295" s="240">
        <v>296</v>
      </c>
      <c r="I295" s="241"/>
      <c r="J295" s="242">
        <f>ROUND(I295*H295,2)</f>
        <v>0</v>
      </c>
      <c r="K295" s="238" t="s">
        <v>207</v>
      </c>
      <c r="L295" s="72"/>
      <c r="M295" s="243" t="s">
        <v>76</v>
      </c>
      <c r="N295" s="244" t="s">
        <v>48</v>
      </c>
      <c r="O295" s="47"/>
      <c r="P295" s="245">
        <f>O295*H295</f>
        <v>0</v>
      </c>
      <c r="Q295" s="245">
        <v>0</v>
      </c>
      <c r="R295" s="245">
        <f>Q295*H295</f>
        <v>0</v>
      </c>
      <c r="S295" s="245">
        <v>0</v>
      </c>
      <c r="T295" s="246">
        <f>S295*H295</f>
        <v>0</v>
      </c>
      <c r="AR295" s="24" t="s">
        <v>208</v>
      </c>
      <c r="AT295" s="24" t="s">
        <v>204</v>
      </c>
      <c r="AU295" s="24" t="s">
        <v>88</v>
      </c>
      <c r="AY295" s="24" t="s">
        <v>202</v>
      </c>
      <c r="BE295" s="247">
        <f>IF(N295="základní",J295,0)</f>
        <v>0</v>
      </c>
      <c r="BF295" s="247">
        <f>IF(N295="snížená",J295,0)</f>
        <v>0</v>
      </c>
      <c r="BG295" s="247">
        <f>IF(N295="zákl. přenesená",J295,0)</f>
        <v>0</v>
      </c>
      <c r="BH295" s="247">
        <f>IF(N295="sníž. přenesená",J295,0)</f>
        <v>0</v>
      </c>
      <c r="BI295" s="247">
        <f>IF(N295="nulová",J295,0)</f>
        <v>0</v>
      </c>
      <c r="BJ295" s="24" t="s">
        <v>85</v>
      </c>
      <c r="BK295" s="247">
        <f>ROUND(I295*H295,2)</f>
        <v>0</v>
      </c>
      <c r="BL295" s="24" t="s">
        <v>208</v>
      </c>
      <c r="BM295" s="24" t="s">
        <v>464</v>
      </c>
    </row>
    <row r="296" s="13" customFormat="1">
      <c r="B296" s="261"/>
      <c r="C296" s="262"/>
      <c r="D296" s="248" t="s">
        <v>212</v>
      </c>
      <c r="E296" s="263" t="s">
        <v>76</v>
      </c>
      <c r="F296" s="264" t="s">
        <v>132</v>
      </c>
      <c r="G296" s="262"/>
      <c r="H296" s="265">
        <v>296</v>
      </c>
      <c r="I296" s="266"/>
      <c r="J296" s="262"/>
      <c r="K296" s="262"/>
      <c r="L296" s="267"/>
      <c r="M296" s="268"/>
      <c r="N296" s="269"/>
      <c r="O296" s="269"/>
      <c r="P296" s="269"/>
      <c r="Q296" s="269"/>
      <c r="R296" s="269"/>
      <c r="S296" s="269"/>
      <c r="T296" s="270"/>
      <c r="AT296" s="271" t="s">
        <v>212</v>
      </c>
      <c r="AU296" s="271" t="s">
        <v>88</v>
      </c>
      <c r="AV296" s="13" t="s">
        <v>88</v>
      </c>
      <c r="AW296" s="13" t="s">
        <v>40</v>
      </c>
      <c r="AX296" s="13" t="s">
        <v>78</v>
      </c>
      <c r="AY296" s="271" t="s">
        <v>202</v>
      </c>
    </row>
    <row r="297" s="14" customFormat="1">
      <c r="B297" s="272"/>
      <c r="C297" s="273"/>
      <c r="D297" s="248" t="s">
        <v>212</v>
      </c>
      <c r="E297" s="274" t="s">
        <v>76</v>
      </c>
      <c r="F297" s="275" t="s">
        <v>216</v>
      </c>
      <c r="G297" s="273"/>
      <c r="H297" s="276">
        <v>296</v>
      </c>
      <c r="I297" s="277"/>
      <c r="J297" s="273"/>
      <c r="K297" s="273"/>
      <c r="L297" s="278"/>
      <c r="M297" s="279"/>
      <c r="N297" s="280"/>
      <c r="O297" s="280"/>
      <c r="P297" s="280"/>
      <c r="Q297" s="280"/>
      <c r="R297" s="280"/>
      <c r="S297" s="280"/>
      <c r="T297" s="281"/>
      <c r="AT297" s="282" t="s">
        <v>212</v>
      </c>
      <c r="AU297" s="282" t="s">
        <v>88</v>
      </c>
      <c r="AV297" s="14" t="s">
        <v>208</v>
      </c>
      <c r="AW297" s="14" t="s">
        <v>40</v>
      </c>
      <c r="AX297" s="14" t="s">
        <v>85</v>
      </c>
      <c r="AY297" s="282" t="s">
        <v>202</v>
      </c>
    </row>
    <row r="298" s="1" customFormat="1" ht="25.5" customHeight="1">
      <c r="B298" s="46"/>
      <c r="C298" s="236" t="s">
        <v>465</v>
      </c>
      <c r="D298" s="236" t="s">
        <v>204</v>
      </c>
      <c r="E298" s="237" t="s">
        <v>466</v>
      </c>
      <c r="F298" s="238" t="s">
        <v>467</v>
      </c>
      <c r="G298" s="239" t="s">
        <v>120</v>
      </c>
      <c r="H298" s="240">
        <v>296</v>
      </c>
      <c r="I298" s="241"/>
      <c r="J298" s="242">
        <f>ROUND(I298*H298,2)</f>
        <v>0</v>
      </c>
      <c r="K298" s="238" t="s">
        <v>207</v>
      </c>
      <c r="L298" s="72"/>
      <c r="M298" s="243" t="s">
        <v>76</v>
      </c>
      <c r="N298" s="244" t="s">
        <v>48</v>
      </c>
      <c r="O298" s="47"/>
      <c r="P298" s="245">
        <f>O298*H298</f>
        <v>0</v>
      </c>
      <c r="Q298" s="245">
        <v>0</v>
      </c>
      <c r="R298" s="245">
        <f>Q298*H298</f>
        <v>0</v>
      </c>
      <c r="S298" s="245">
        <v>0</v>
      </c>
      <c r="T298" s="246">
        <f>S298*H298</f>
        <v>0</v>
      </c>
      <c r="AR298" s="24" t="s">
        <v>208</v>
      </c>
      <c r="AT298" s="24" t="s">
        <v>204</v>
      </c>
      <c r="AU298" s="24" t="s">
        <v>88</v>
      </c>
      <c r="AY298" s="24" t="s">
        <v>202</v>
      </c>
      <c r="BE298" s="247">
        <f>IF(N298="základní",J298,0)</f>
        <v>0</v>
      </c>
      <c r="BF298" s="247">
        <f>IF(N298="snížená",J298,0)</f>
        <v>0</v>
      </c>
      <c r="BG298" s="247">
        <f>IF(N298="zákl. přenesená",J298,0)</f>
        <v>0</v>
      </c>
      <c r="BH298" s="247">
        <f>IF(N298="sníž. přenesená",J298,0)</f>
        <v>0</v>
      </c>
      <c r="BI298" s="247">
        <f>IF(N298="nulová",J298,0)</f>
        <v>0</v>
      </c>
      <c r="BJ298" s="24" t="s">
        <v>85</v>
      </c>
      <c r="BK298" s="247">
        <f>ROUND(I298*H298,2)</f>
        <v>0</v>
      </c>
      <c r="BL298" s="24" t="s">
        <v>208</v>
      </c>
      <c r="BM298" s="24" t="s">
        <v>468</v>
      </c>
    </row>
    <row r="299" s="12" customFormat="1">
      <c r="B299" s="251"/>
      <c r="C299" s="252"/>
      <c r="D299" s="248" t="s">
        <v>212</v>
      </c>
      <c r="E299" s="253" t="s">
        <v>76</v>
      </c>
      <c r="F299" s="254" t="s">
        <v>424</v>
      </c>
      <c r="G299" s="252"/>
      <c r="H299" s="253" t="s">
        <v>76</v>
      </c>
      <c r="I299" s="255"/>
      <c r="J299" s="252"/>
      <c r="K299" s="252"/>
      <c r="L299" s="256"/>
      <c r="M299" s="257"/>
      <c r="N299" s="258"/>
      <c r="O299" s="258"/>
      <c r="P299" s="258"/>
      <c r="Q299" s="258"/>
      <c r="R299" s="258"/>
      <c r="S299" s="258"/>
      <c r="T299" s="259"/>
      <c r="AT299" s="260" t="s">
        <v>212</v>
      </c>
      <c r="AU299" s="260" t="s">
        <v>88</v>
      </c>
      <c r="AV299" s="12" t="s">
        <v>85</v>
      </c>
      <c r="AW299" s="12" t="s">
        <v>40</v>
      </c>
      <c r="AX299" s="12" t="s">
        <v>78</v>
      </c>
      <c r="AY299" s="260" t="s">
        <v>202</v>
      </c>
    </row>
    <row r="300" s="13" customFormat="1">
      <c r="B300" s="261"/>
      <c r="C300" s="262"/>
      <c r="D300" s="248" t="s">
        <v>212</v>
      </c>
      <c r="E300" s="263" t="s">
        <v>132</v>
      </c>
      <c r="F300" s="264" t="s">
        <v>469</v>
      </c>
      <c r="G300" s="262"/>
      <c r="H300" s="265">
        <v>296</v>
      </c>
      <c r="I300" s="266"/>
      <c r="J300" s="262"/>
      <c r="K300" s="262"/>
      <c r="L300" s="267"/>
      <c r="M300" s="268"/>
      <c r="N300" s="269"/>
      <c r="O300" s="269"/>
      <c r="P300" s="269"/>
      <c r="Q300" s="269"/>
      <c r="R300" s="269"/>
      <c r="S300" s="269"/>
      <c r="T300" s="270"/>
      <c r="AT300" s="271" t="s">
        <v>212</v>
      </c>
      <c r="AU300" s="271" t="s">
        <v>88</v>
      </c>
      <c r="AV300" s="13" t="s">
        <v>88</v>
      </c>
      <c r="AW300" s="13" t="s">
        <v>40</v>
      </c>
      <c r="AX300" s="13" t="s">
        <v>78</v>
      </c>
      <c r="AY300" s="271" t="s">
        <v>202</v>
      </c>
    </row>
    <row r="301" s="14" customFormat="1">
      <c r="B301" s="272"/>
      <c r="C301" s="273"/>
      <c r="D301" s="248" t="s">
        <v>212</v>
      </c>
      <c r="E301" s="274" t="s">
        <v>76</v>
      </c>
      <c r="F301" s="275" t="s">
        <v>216</v>
      </c>
      <c r="G301" s="273"/>
      <c r="H301" s="276">
        <v>296</v>
      </c>
      <c r="I301" s="277"/>
      <c r="J301" s="273"/>
      <c r="K301" s="273"/>
      <c r="L301" s="278"/>
      <c r="M301" s="279"/>
      <c r="N301" s="280"/>
      <c r="O301" s="280"/>
      <c r="P301" s="280"/>
      <c r="Q301" s="280"/>
      <c r="R301" s="280"/>
      <c r="S301" s="280"/>
      <c r="T301" s="281"/>
      <c r="AT301" s="282" t="s">
        <v>212</v>
      </c>
      <c r="AU301" s="282" t="s">
        <v>88</v>
      </c>
      <c r="AV301" s="14" t="s">
        <v>208</v>
      </c>
      <c r="AW301" s="14" t="s">
        <v>40</v>
      </c>
      <c r="AX301" s="14" t="s">
        <v>85</v>
      </c>
      <c r="AY301" s="282" t="s">
        <v>202</v>
      </c>
    </row>
    <row r="302" s="1" customFormat="1" ht="38.25" customHeight="1">
      <c r="B302" s="46"/>
      <c r="C302" s="236" t="s">
        <v>470</v>
      </c>
      <c r="D302" s="236" t="s">
        <v>204</v>
      </c>
      <c r="E302" s="237" t="s">
        <v>471</v>
      </c>
      <c r="F302" s="238" t="s">
        <v>472</v>
      </c>
      <c r="G302" s="239" t="s">
        <v>120</v>
      </c>
      <c r="H302" s="240">
        <v>170</v>
      </c>
      <c r="I302" s="241"/>
      <c r="J302" s="242">
        <f>ROUND(I302*H302,2)</f>
        <v>0</v>
      </c>
      <c r="K302" s="238" t="s">
        <v>207</v>
      </c>
      <c r="L302" s="72"/>
      <c r="M302" s="243" t="s">
        <v>76</v>
      </c>
      <c r="N302" s="244" t="s">
        <v>48</v>
      </c>
      <c r="O302" s="47"/>
      <c r="P302" s="245">
        <f>O302*H302</f>
        <v>0</v>
      </c>
      <c r="Q302" s="245">
        <v>0.16370999999999999</v>
      </c>
      <c r="R302" s="245">
        <f>Q302*H302</f>
        <v>27.8307</v>
      </c>
      <c r="S302" s="245">
        <v>0</v>
      </c>
      <c r="T302" s="246">
        <f>S302*H302</f>
        <v>0</v>
      </c>
      <c r="AR302" s="24" t="s">
        <v>208</v>
      </c>
      <c r="AT302" s="24" t="s">
        <v>204</v>
      </c>
      <c r="AU302" s="24" t="s">
        <v>88</v>
      </c>
      <c r="AY302" s="24" t="s">
        <v>202</v>
      </c>
      <c r="BE302" s="247">
        <f>IF(N302="základní",J302,0)</f>
        <v>0</v>
      </c>
      <c r="BF302" s="247">
        <f>IF(N302="snížená",J302,0)</f>
        <v>0</v>
      </c>
      <c r="BG302" s="247">
        <f>IF(N302="zákl. přenesená",J302,0)</f>
        <v>0</v>
      </c>
      <c r="BH302" s="247">
        <f>IF(N302="sníž. přenesená",J302,0)</f>
        <v>0</v>
      </c>
      <c r="BI302" s="247">
        <f>IF(N302="nulová",J302,0)</f>
        <v>0</v>
      </c>
      <c r="BJ302" s="24" t="s">
        <v>85</v>
      </c>
      <c r="BK302" s="247">
        <f>ROUND(I302*H302,2)</f>
        <v>0</v>
      </c>
      <c r="BL302" s="24" t="s">
        <v>208</v>
      </c>
      <c r="BM302" s="24" t="s">
        <v>473</v>
      </c>
    </row>
    <row r="303" s="12" customFormat="1">
      <c r="B303" s="251"/>
      <c r="C303" s="252"/>
      <c r="D303" s="248" t="s">
        <v>212</v>
      </c>
      <c r="E303" s="253" t="s">
        <v>76</v>
      </c>
      <c r="F303" s="254" t="s">
        <v>424</v>
      </c>
      <c r="G303" s="252"/>
      <c r="H303" s="253" t="s">
        <v>76</v>
      </c>
      <c r="I303" s="255"/>
      <c r="J303" s="252"/>
      <c r="K303" s="252"/>
      <c r="L303" s="256"/>
      <c r="M303" s="257"/>
      <c r="N303" s="258"/>
      <c r="O303" s="258"/>
      <c r="P303" s="258"/>
      <c r="Q303" s="258"/>
      <c r="R303" s="258"/>
      <c r="S303" s="258"/>
      <c r="T303" s="259"/>
      <c r="AT303" s="260" t="s">
        <v>212</v>
      </c>
      <c r="AU303" s="260" t="s">
        <v>88</v>
      </c>
      <c r="AV303" s="12" t="s">
        <v>85</v>
      </c>
      <c r="AW303" s="12" t="s">
        <v>40</v>
      </c>
      <c r="AX303" s="12" t="s">
        <v>78</v>
      </c>
      <c r="AY303" s="260" t="s">
        <v>202</v>
      </c>
    </row>
    <row r="304" s="13" customFormat="1">
      <c r="B304" s="261"/>
      <c r="C304" s="262"/>
      <c r="D304" s="248" t="s">
        <v>212</v>
      </c>
      <c r="E304" s="263" t="s">
        <v>160</v>
      </c>
      <c r="F304" s="264" t="s">
        <v>162</v>
      </c>
      <c r="G304" s="262"/>
      <c r="H304" s="265">
        <v>170</v>
      </c>
      <c r="I304" s="266"/>
      <c r="J304" s="262"/>
      <c r="K304" s="262"/>
      <c r="L304" s="267"/>
      <c r="M304" s="268"/>
      <c r="N304" s="269"/>
      <c r="O304" s="269"/>
      <c r="P304" s="269"/>
      <c r="Q304" s="269"/>
      <c r="R304" s="269"/>
      <c r="S304" s="269"/>
      <c r="T304" s="270"/>
      <c r="AT304" s="271" t="s">
        <v>212</v>
      </c>
      <c r="AU304" s="271" t="s">
        <v>88</v>
      </c>
      <c r="AV304" s="13" t="s">
        <v>88</v>
      </c>
      <c r="AW304" s="13" t="s">
        <v>40</v>
      </c>
      <c r="AX304" s="13" t="s">
        <v>78</v>
      </c>
      <c r="AY304" s="271" t="s">
        <v>202</v>
      </c>
    </row>
    <row r="305" s="14" customFormat="1">
      <c r="B305" s="272"/>
      <c r="C305" s="273"/>
      <c r="D305" s="248" t="s">
        <v>212</v>
      </c>
      <c r="E305" s="274" t="s">
        <v>76</v>
      </c>
      <c r="F305" s="275" t="s">
        <v>216</v>
      </c>
      <c r="G305" s="273"/>
      <c r="H305" s="276">
        <v>170</v>
      </c>
      <c r="I305" s="277"/>
      <c r="J305" s="273"/>
      <c r="K305" s="273"/>
      <c r="L305" s="278"/>
      <c r="M305" s="279"/>
      <c r="N305" s="280"/>
      <c r="O305" s="280"/>
      <c r="P305" s="280"/>
      <c r="Q305" s="280"/>
      <c r="R305" s="280"/>
      <c r="S305" s="280"/>
      <c r="T305" s="281"/>
      <c r="AT305" s="282" t="s">
        <v>212</v>
      </c>
      <c r="AU305" s="282" t="s">
        <v>88</v>
      </c>
      <c r="AV305" s="14" t="s">
        <v>208</v>
      </c>
      <c r="AW305" s="14" t="s">
        <v>40</v>
      </c>
      <c r="AX305" s="14" t="s">
        <v>85</v>
      </c>
      <c r="AY305" s="282" t="s">
        <v>202</v>
      </c>
    </row>
    <row r="306" s="1" customFormat="1" ht="16.5" customHeight="1">
      <c r="B306" s="46"/>
      <c r="C306" s="283" t="s">
        <v>474</v>
      </c>
      <c r="D306" s="283" t="s">
        <v>289</v>
      </c>
      <c r="E306" s="284" t="s">
        <v>475</v>
      </c>
      <c r="F306" s="285" t="s">
        <v>476</v>
      </c>
      <c r="G306" s="286" t="s">
        <v>120</v>
      </c>
      <c r="H306" s="287">
        <v>173.40000000000001</v>
      </c>
      <c r="I306" s="288"/>
      <c r="J306" s="289">
        <f>ROUND(I306*H306,2)</f>
        <v>0</v>
      </c>
      <c r="K306" s="285" t="s">
        <v>207</v>
      </c>
      <c r="L306" s="290"/>
      <c r="M306" s="291" t="s">
        <v>76</v>
      </c>
      <c r="N306" s="292" t="s">
        <v>48</v>
      </c>
      <c r="O306" s="47"/>
      <c r="P306" s="245">
        <f>O306*H306</f>
        <v>0</v>
      </c>
      <c r="Q306" s="245">
        <v>0.13400000000000001</v>
      </c>
      <c r="R306" s="245">
        <f>Q306*H306</f>
        <v>23.235600000000002</v>
      </c>
      <c r="S306" s="245">
        <v>0</v>
      </c>
      <c r="T306" s="246">
        <f>S306*H306</f>
        <v>0</v>
      </c>
      <c r="AR306" s="24" t="s">
        <v>292</v>
      </c>
      <c r="AT306" s="24" t="s">
        <v>289</v>
      </c>
      <c r="AU306" s="24" t="s">
        <v>88</v>
      </c>
      <c r="AY306" s="24" t="s">
        <v>202</v>
      </c>
      <c r="BE306" s="247">
        <f>IF(N306="základní",J306,0)</f>
        <v>0</v>
      </c>
      <c r="BF306" s="247">
        <f>IF(N306="snížená",J306,0)</f>
        <v>0</v>
      </c>
      <c r="BG306" s="247">
        <f>IF(N306="zákl. přenesená",J306,0)</f>
        <v>0</v>
      </c>
      <c r="BH306" s="247">
        <f>IF(N306="sníž. přenesená",J306,0)</f>
        <v>0</v>
      </c>
      <c r="BI306" s="247">
        <f>IF(N306="nulová",J306,0)</f>
        <v>0</v>
      </c>
      <c r="BJ306" s="24" t="s">
        <v>85</v>
      </c>
      <c r="BK306" s="247">
        <f>ROUND(I306*H306,2)</f>
        <v>0</v>
      </c>
      <c r="BL306" s="24" t="s">
        <v>208</v>
      </c>
      <c r="BM306" s="24" t="s">
        <v>477</v>
      </c>
    </row>
    <row r="307" s="13" customFormat="1">
      <c r="B307" s="261"/>
      <c r="C307" s="262"/>
      <c r="D307" s="248" t="s">
        <v>212</v>
      </c>
      <c r="E307" s="263" t="s">
        <v>76</v>
      </c>
      <c r="F307" s="264" t="s">
        <v>160</v>
      </c>
      <c r="G307" s="262"/>
      <c r="H307" s="265">
        <v>170</v>
      </c>
      <c r="I307" s="266"/>
      <c r="J307" s="262"/>
      <c r="K307" s="262"/>
      <c r="L307" s="267"/>
      <c r="M307" s="268"/>
      <c r="N307" s="269"/>
      <c r="O307" s="269"/>
      <c r="P307" s="269"/>
      <c r="Q307" s="269"/>
      <c r="R307" s="269"/>
      <c r="S307" s="269"/>
      <c r="T307" s="270"/>
      <c r="AT307" s="271" t="s">
        <v>212</v>
      </c>
      <c r="AU307" s="271" t="s">
        <v>88</v>
      </c>
      <c r="AV307" s="13" t="s">
        <v>88</v>
      </c>
      <c r="AW307" s="13" t="s">
        <v>40</v>
      </c>
      <c r="AX307" s="13" t="s">
        <v>78</v>
      </c>
      <c r="AY307" s="271" t="s">
        <v>202</v>
      </c>
    </row>
    <row r="308" s="14" customFormat="1">
      <c r="B308" s="272"/>
      <c r="C308" s="273"/>
      <c r="D308" s="248" t="s">
        <v>212</v>
      </c>
      <c r="E308" s="274" t="s">
        <v>76</v>
      </c>
      <c r="F308" s="275" t="s">
        <v>216</v>
      </c>
      <c r="G308" s="273"/>
      <c r="H308" s="276">
        <v>170</v>
      </c>
      <c r="I308" s="277"/>
      <c r="J308" s="273"/>
      <c r="K308" s="273"/>
      <c r="L308" s="278"/>
      <c r="M308" s="279"/>
      <c r="N308" s="280"/>
      <c r="O308" s="280"/>
      <c r="P308" s="280"/>
      <c r="Q308" s="280"/>
      <c r="R308" s="280"/>
      <c r="S308" s="280"/>
      <c r="T308" s="281"/>
      <c r="AT308" s="282" t="s">
        <v>212</v>
      </c>
      <c r="AU308" s="282" t="s">
        <v>88</v>
      </c>
      <c r="AV308" s="14" t="s">
        <v>208</v>
      </c>
      <c r="AW308" s="14" t="s">
        <v>40</v>
      </c>
      <c r="AX308" s="14" t="s">
        <v>85</v>
      </c>
      <c r="AY308" s="282" t="s">
        <v>202</v>
      </c>
    </row>
    <row r="309" s="13" customFormat="1">
      <c r="B309" s="261"/>
      <c r="C309" s="262"/>
      <c r="D309" s="248" t="s">
        <v>212</v>
      </c>
      <c r="E309" s="262"/>
      <c r="F309" s="264" t="s">
        <v>478</v>
      </c>
      <c r="G309" s="262"/>
      <c r="H309" s="265">
        <v>173.40000000000001</v>
      </c>
      <c r="I309" s="266"/>
      <c r="J309" s="262"/>
      <c r="K309" s="262"/>
      <c r="L309" s="267"/>
      <c r="M309" s="268"/>
      <c r="N309" s="269"/>
      <c r="O309" s="269"/>
      <c r="P309" s="269"/>
      <c r="Q309" s="269"/>
      <c r="R309" s="269"/>
      <c r="S309" s="269"/>
      <c r="T309" s="270"/>
      <c r="AT309" s="271" t="s">
        <v>212</v>
      </c>
      <c r="AU309" s="271" t="s">
        <v>88</v>
      </c>
      <c r="AV309" s="13" t="s">
        <v>88</v>
      </c>
      <c r="AW309" s="13" t="s">
        <v>6</v>
      </c>
      <c r="AX309" s="13" t="s">
        <v>85</v>
      </c>
      <c r="AY309" s="271" t="s">
        <v>202</v>
      </c>
    </row>
    <row r="310" s="11" customFormat="1" ht="29.88" customHeight="1">
      <c r="B310" s="220"/>
      <c r="C310" s="221"/>
      <c r="D310" s="222" t="s">
        <v>77</v>
      </c>
      <c r="E310" s="234" t="s">
        <v>479</v>
      </c>
      <c r="F310" s="234" t="s">
        <v>480</v>
      </c>
      <c r="G310" s="221"/>
      <c r="H310" s="221"/>
      <c r="I310" s="224"/>
      <c r="J310" s="235">
        <f>BK310</f>
        <v>0</v>
      </c>
      <c r="K310" s="221"/>
      <c r="L310" s="226"/>
      <c r="M310" s="227"/>
      <c r="N310" s="228"/>
      <c r="O310" s="228"/>
      <c r="P310" s="229">
        <f>SUM(P311:P317)</f>
        <v>0</v>
      </c>
      <c r="Q310" s="228"/>
      <c r="R310" s="229">
        <f>SUM(R311:R317)</f>
        <v>0</v>
      </c>
      <c r="S310" s="228"/>
      <c r="T310" s="230">
        <f>SUM(T311:T317)</f>
        <v>0</v>
      </c>
      <c r="AR310" s="231" t="s">
        <v>85</v>
      </c>
      <c r="AT310" s="232" t="s">
        <v>77</v>
      </c>
      <c r="AU310" s="232" t="s">
        <v>85</v>
      </c>
      <c r="AY310" s="231" t="s">
        <v>202</v>
      </c>
      <c r="BK310" s="233">
        <f>SUM(BK311:BK317)</f>
        <v>0</v>
      </c>
    </row>
    <row r="311" s="1" customFormat="1" ht="25.5" customHeight="1">
      <c r="B311" s="46"/>
      <c r="C311" s="236" t="s">
        <v>481</v>
      </c>
      <c r="D311" s="236" t="s">
        <v>204</v>
      </c>
      <c r="E311" s="237" t="s">
        <v>482</v>
      </c>
      <c r="F311" s="238" t="s">
        <v>483</v>
      </c>
      <c r="G311" s="239" t="s">
        <v>285</v>
      </c>
      <c r="H311" s="240">
        <v>96.379999999999995</v>
      </c>
      <c r="I311" s="241"/>
      <c r="J311" s="242">
        <f>ROUND(I311*H311,2)</f>
        <v>0</v>
      </c>
      <c r="K311" s="238" t="s">
        <v>207</v>
      </c>
      <c r="L311" s="72"/>
      <c r="M311" s="243" t="s">
        <v>76</v>
      </c>
      <c r="N311" s="244" t="s">
        <v>48</v>
      </c>
      <c r="O311" s="47"/>
      <c r="P311" s="245">
        <f>O311*H311</f>
        <v>0</v>
      </c>
      <c r="Q311" s="245">
        <v>0</v>
      </c>
      <c r="R311" s="245">
        <f>Q311*H311</f>
        <v>0</v>
      </c>
      <c r="S311" s="245">
        <v>0</v>
      </c>
      <c r="T311" s="246">
        <f>S311*H311</f>
        <v>0</v>
      </c>
      <c r="AR311" s="24" t="s">
        <v>208</v>
      </c>
      <c r="AT311" s="24" t="s">
        <v>204</v>
      </c>
      <c r="AU311" s="24" t="s">
        <v>88</v>
      </c>
      <c r="AY311" s="24" t="s">
        <v>202</v>
      </c>
      <c r="BE311" s="247">
        <f>IF(N311="základní",J311,0)</f>
        <v>0</v>
      </c>
      <c r="BF311" s="247">
        <f>IF(N311="snížená",J311,0)</f>
        <v>0</v>
      </c>
      <c r="BG311" s="247">
        <f>IF(N311="zákl. přenesená",J311,0)</f>
        <v>0</v>
      </c>
      <c r="BH311" s="247">
        <f>IF(N311="sníž. přenesená",J311,0)</f>
        <v>0</v>
      </c>
      <c r="BI311" s="247">
        <f>IF(N311="nulová",J311,0)</f>
        <v>0</v>
      </c>
      <c r="BJ311" s="24" t="s">
        <v>85</v>
      </c>
      <c r="BK311" s="247">
        <f>ROUND(I311*H311,2)</f>
        <v>0</v>
      </c>
      <c r="BL311" s="24" t="s">
        <v>208</v>
      </c>
      <c r="BM311" s="24" t="s">
        <v>484</v>
      </c>
    </row>
    <row r="312" s="1" customFormat="1">
      <c r="B312" s="46"/>
      <c r="C312" s="74"/>
      <c r="D312" s="248" t="s">
        <v>210</v>
      </c>
      <c r="E312" s="74"/>
      <c r="F312" s="249" t="s">
        <v>485</v>
      </c>
      <c r="G312" s="74"/>
      <c r="H312" s="74"/>
      <c r="I312" s="204"/>
      <c r="J312" s="74"/>
      <c r="K312" s="74"/>
      <c r="L312" s="72"/>
      <c r="M312" s="250"/>
      <c r="N312" s="47"/>
      <c r="O312" s="47"/>
      <c r="P312" s="47"/>
      <c r="Q312" s="47"/>
      <c r="R312" s="47"/>
      <c r="S312" s="47"/>
      <c r="T312" s="95"/>
      <c r="AT312" s="24" t="s">
        <v>210</v>
      </c>
      <c r="AU312" s="24" t="s">
        <v>88</v>
      </c>
    </row>
    <row r="313" s="1" customFormat="1" ht="25.5" customHeight="1">
      <c r="B313" s="46"/>
      <c r="C313" s="236" t="s">
        <v>486</v>
      </c>
      <c r="D313" s="236" t="s">
        <v>204</v>
      </c>
      <c r="E313" s="237" t="s">
        <v>487</v>
      </c>
      <c r="F313" s="238" t="s">
        <v>488</v>
      </c>
      <c r="G313" s="239" t="s">
        <v>285</v>
      </c>
      <c r="H313" s="240">
        <v>1252.9400000000001</v>
      </c>
      <c r="I313" s="241"/>
      <c r="J313" s="242">
        <f>ROUND(I313*H313,2)</f>
        <v>0</v>
      </c>
      <c r="K313" s="238" t="s">
        <v>207</v>
      </c>
      <c r="L313" s="72"/>
      <c r="M313" s="243" t="s">
        <v>76</v>
      </c>
      <c r="N313" s="244" t="s">
        <v>48</v>
      </c>
      <c r="O313" s="47"/>
      <c r="P313" s="245">
        <f>O313*H313</f>
        <v>0</v>
      </c>
      <c r="Q313" s="245">
        <v>0</v>
      </c>
      <c r="R313" s="245">
        <f>Q313*H313</f>
        <v>0</v>
      </c>
      <c r="S313" s="245">
        <v>0</v>
      </c>
      <c r="T313" s="246">
        <f>S313*H313</f>
        <v>0</v>
      </c>
      <c r="AR313" s="24" t="s">
        <v>208</v>
      </c>
      <c r="AT313" s="24" t="s">
        <v>204</v>
      </c>
      <c r="AU313" s="24" t="s">
        <v>88</v>
      </c>
      <c r="AY313" s="24" t="s">
        <v>202</v>
      </c>
      <c r="BE313" s="247">
        <f>IF(N313="základní",J313,0)</f>
        <v>0</v>
      </c>
      <c r="BF313" s="247">
        <f>IF(N313="snížená",J313,0)</f>
        <v>0</v>
      </c>
      <c r="BG313" s="247">
        <f>IF(N313="zákl. přenesená",J313,0)</f>
        <v>0</v>
      </c>
      <c r="BH313" s="247">
        <f>IF(N313="sníž. přenesená",J313,0)</f>
        <v>0</v>
      </c>
      <c r="BI313" s="247">
        <f>IF(N313="nulová",J313,0)</f>
        <v>0</v>
      </c>
      <c r="BJ313" s="24" t="s">
        <v>85</v>
      </c>
      <c r="BK313" s="247">
        <f>ROUND(I313*H313,2)</f>
        <v>0</v>
      </c>
      <c r="BL313" s="24" t="s">
        <v>208</v>
      </c>
      <c r="BM313" s="24" t="s">
        <v>489</v>
      </c>
    </row>
    <row r="314" s="1" customFormat="1">
      <c r="B314" s="46"/>
      <c r="C314" s="74"/>
      <c r="D314" s="248" t="s">
        <v>210</v>
      </c>
      <c r="E314" s="74"/>
      <c r="F314" s="249" t="s">
        <v>485</v>
      </c>
      <c r="G314" s="74"/>
      <c r="H314" s="74"/>
      <c r="I314" s="204"/>
      <c r="J314" s="74"/>
      <c r="K314" s="74"/>
      <c r="L314" s="72"/>
      <c r="M314" s="250"/>
      <c r="N314" s="47"/>
      <c r="O314" s="47"/>
      <c r="P314" s="47"/>
      <c r="Q314" s="47"/>
      <c r="R314" s="47"/>
      <c r="S314" s="47"/>
      <c r="T314" s="95"/>
      <c r="AT314" s="24" t="s">
        <v>210</v>
      </c>
      <c r="AU314" s="24" t="s">
        <v>88</v>
      </c>
    </row>
    <row r="315" s="13" customFormat="1">
      <c r="B315" s="261"/>
      <c r="C315" s="262"/>
      <c r="D315" s="248" t="s">
        <v>212</v>
      </c>
      <c r="E315" s="262"/>
      <c r="F315" s="264" t="s">
        <v>490</v>
      </c>
      <c r="G315" s="262"/>
      <c r="H315" s="265">
        <v>1252.9400000000001</v>
      </c>
      <c r="I315" s="266"/>
      <c r="J315" s="262"/>
      <c r="K315" s="262"/>
      <c r="L315" s="267"/>
      <c r="M315" s="268"/>
      <c r="N315" s="269"/>
      <c r="O315" s="269"/>
      <c r="P315" s="269"/>
      <c r="Q315" s="269"/>
      <c r="R315" s="269"/>
      <c r="S315" s="269"/>
      <c r="T315" s="270"/>
      <c r="AT315" s="271" t="s">
        <v>212</v>
      </c>
      <c r="AU315" s="271" t="s">
        <v>88</v>
      </c>
      <c r="AV315" s="13" t="s">
        <v>88</v>
      </c>
      <c r="AW315" s="13" t="s">
        <v>6</v>
      </c>
      <c r="AX315" s="13" t="s">
        <v>85</v>
      </c>
      <c r="AY315" s="271" t="s">
        <v>202</v>
      </c>
    </row>
    <row r="316" s="1" customFormat="1" ht="25.5" customHeight="1">
      <c r="B316" s="46"/>
      <c r="C316" s="236" t="s">
        <v>491</v>
      </c>
      <c r="D316" s="236" t="s">
        <v>204</v>
      </c>
      <c r="E316" s="237" t="s">
        <v>492</v>
      </c>
      <c r="F316" s="238" t="s">
        <v>493</v>
      </c>
      <c r="G316" s="239" t="s">
        <v>285</v>
      </c>
      <c r="H316" s="240">
        <v>96.879999999999995</v>
      </c>
      <c r="I316" s="241"/>
      <c r="J316" s="242">
        <f>ROUND(I316*H316,2)</f>
        <v>0</v>
      </c>
      <c r="K316" s="238" t="s">
        <v>207</v>
      </c>
      <c r="L316" s="72"/>
      <c r="M316" s="243" t="s">
        <v>76</v>
      </c>
      <c r="N316" s="244" t="s">
        <v>48</v>
      </c>
      <c r="O316" s="47"/>
      <c r="P316" s="245">
        <f>O316*H316</f>
        <v>0</v>
      </c>
      <c r="Q316" s="245">
        <v>0</v>
      </c>
      <c r="R316" s="245">
        <f>Q316*H316</f>
        <v>0</v>
      </c>
      <c r="S316" s="245">
        <v>0</v>
      </c>
      <c r="T316" s="246">
        <f>S316*H316</f>
        <v>0</v>
      </c>
      <c r="AR316" s="24" t="s">
        <v>208</v>
      </c>
      <c r="AT316" s="24" t="s">
        <v>204</v>
      </c>
      <c r="AU316" s="24" t="s">
        <v>88</v>
      </c>
      <c r="AY316" s="24" t="s">
        <v>202</v>
      </c>
      <c r="BE316" s="247">
        <f>IF(N316="základní",J316,0)</f>
        <v>0</v>
      </c>
      <c r="BF316" s="247">
        <f>IF(N316="snížená",J316,0)</f>
        <v>0</v>
      </c>
      <c r="BG316" s="247">
        <f>IF(N316="zákl. přenesená",J316,0)</f>
        <v>0</v>
      </c>
      <c r="BH316" s="247">
        <f>IF(N316="sníž. přenesená",J316,0)</f>
        <v>0</v>
      </c>
      <c r="BI316" s="247">
        <f>IF(N316="nulová",J316,0)</f>
        <v>0</v>
      </c>
      <c r="BJ316" s="24" t="s">
        <v>85</v>
      </c>
      <c r="BK316" s="247">
        <f>ROUND(I316*H316,2)</f>
        <v>0</v>
      </c>
      <c r="BL316" s="24" t="s">
        <v>208</v>
      </c>
      <c r="BM316" s="24" t="s">
        <v>494</v>
      </c>
    </row>
    <row r="317" s="1" customFormat="1">
      <c r="B317" s="46"/>
      <c r="C317" s="74"/>
      <c r="D317" s="248" t="s">
        <v>210</v>
      </c>
      <c r="E317" s="74"/>
      <c r="F317" s="249" t="s">
        <v>485</v>
      </c>
      <c r="G317" s="74"/>
      <c r="H317" s="74"/>
      <c r="I317" s="204"/>
      <c r="J317" s="74"/>
      <c r="K317" s="74"/>
      <c r="L317" s="72"/>
      <c r="M317" s="250"/>
      <c r="N317" s="47"/>
      <c r="O317" s="47"/>
      <c r="P317" s="47"/>
      <c r="Q317" s="47"/>
      <c r="R317" s="47"/>
      <c r="S317" s="47"/>
      <c r="T317" s="95"/>
      <c r="AT317" s="24" t="s">
        <v>210</v>
      </c>
      <c r="AU317" s="24" t="s">
        <v>88</v>
      </c>
    </row>
    <row r="318" s="11" customFormat="1" ht="29.88" customHeight="1">
      <c r="B318" s="220"/>
      <c r="C318" s="221"/>
      <c r="D318" s="222" t="s">
        <v>77</v>
      </c>
      <c r="E318" s="234" t="s">
        <v>495</v>
      </c>
      <c r="F318" s="234" t="s">
        <v>496</v>
      </c>
      <c r="G318" s="221"/>
      <c r="H318" s="221"/>
      <c r="I318" s="224"/>
      <c r="J318" s="235">
        <f>BK318</f>
        <v>0</v>
      </c>
      <c r="K318" s="221"/>
      <c r="L318" s="226"/>
      <c r="M318" s="227"/>
      <c r="N318" s="228"/>
      <c r="O318" s="228"/>
      <c r="P318" s="229">
        <f>P319</f>
        <v>0</v>
      </c>
      <c r="Q318" s="228"/>
      <c r="R318" s="229">
        <f>R319</f>
        <v>0</v>
      </c>
      <c r="S318" s="228"/>
      <c r="T318" s="230">
        <f>T319</f>
        <v>0</v>
      </c>
      <c r="AR318" s="231" t="s">
        <v>85</v>
      </c>
      <c r="AT318" s="232" t="s">
        <v>77</v>
      </c>
      <c r="AU318" s="232" t="s">
        <v>85</v>
      </c>
      <c r="AY318" s="231" t="s">
        <v>202</v>
      </c>
      <c r="BK318" s="233">
        <f>BK319</f>
        <v>0</v>
      </c>
    </row>
    <row r="319" s="1" customFormat="1" ht="25.5" customHeight="1">
      <c r="B319" s="46"/>
      <c r="C319" s="236" t="s">
        <v>497</v>
      </c>
      <c r="D319" s="236" t="s">
        <v>204</v>
      </c>
      <c r="E319" s="237" t="s">
        <v>498</v>
      </c>
      <c r="F319" s="238" t="s">
        <v>499</v>
      </c>
      <c r="G319" s="239" t="s">
        <v>285</v>
      </c>
      <c r="H319" s="240">
        <v>387.87299999999999</v>
      </c>
      <c r="I319" s="241"/>
      <c r="J319" s="242">
        <f>ROUND(I319*H319,2)</f>
        <v>0</v>
      </c>
      <c r="K319" s="238" t="s">
        <v>207</v>
      </c>
      <c r="L319" s="72"/>
      <c r="M319" s="243" t="s">
        <v>76</v>
      </c>
      <c r="N319" s="244" t="s">
        <v>48</v>
      </c>
      <c r="O319" s="47"/>
      <c r="P319" s="245">
        <f>O319*H319</f>
        <v>0</v>
      </c>
      <c r="Q319" s="245">
        <v>0</v>
      </c>
      <c r="R319" s="245">
        <f>Q319*H319</f>
        <v>0</v>
      </c>
      <c r="S319" s="245">
        <v>0</v>
      </c>
      <c r="T319" s="246">
        <f>S319*H319</f>
        <v>0</v>
      </c>
      <c r="AR319" s="24" t="s">
        <v>208</v>
      </c>
      <c r="AT319" s="24" t="s">
        <v>204</v>
      </c>
      <c r="AU319" s="24" t="s">
        <v>88</v>
      </c>
      <c r="AY319" s="24" t="s">
        <v>202</v>
      </c>
      <c r="BE319" s="247">
        <f>IF(N319="základní",J319,0)</f>
        <v>0</v>
      </c>
      <c r="BF319" s="247">
        <f>IF(N319="snížená",J319,0)</f>
        <v>0</v>
      </c>
      <c r="BG319" s="247">
        <f>IF(N319="zákl. přenesená",J319,0)</f>
        <v>0</v>
      </c>
      <c r="BH319" s="247">
        <f>IF(N319="sníž. přenesená",J319,0)</f>
        <v>0</v>
      </c>
      <c r="BI319" s="247">
        <f>IF(N319="nulová",J319,0)</f>
        <v>0</v>
      </c>
      <c r="BJ319" s="24" t="s">
        <v>85</v>
      </c>
      <c r="BK319" s="247">
        <f>ROUND(I319*H319,2)</f>
        <v>0</v>
      </c>
      <c r="BL319" s="24" t="s">
        <v>208</v>
      </c>
      <c r="BM319" s="24" t="s">
        <v>500</v>
      </c>
    </row>
    <row r="320" s="11" customFormat="1" ht="29.88" customHeight="1">
      <c r="B320" s="220"/>
      <c r="C320" s="221"/>
      <c r="D320" s="222" t="s">
        <v>77</v>
      </c>
      <c r="E320" s="234" t="s">
        <v>501</v>
      </c>
      <c r="F320" s="234" t="s">
        <v>502</v>
      </c>
      <c r="G320" s="221"/>
      <c r="H320" s="221"/>
      <c r="I320" s="224"/>
      <c r="J320" s="235">
        <f>BK320</f>
        <v>0</v>
      </c>
      <c r="K320" s="221"/>
      <c r="L320" s="226"/>
      <c r="M320" s="227"/>
      <c r="N320" s="228"/>
      <c r="O320" s="228"/>
      <c r="P320" s="229">
        <f>SUM(P321:P350)</f>
        <v>0</v>
      </c>
      <c r="Q320" s="228"/>
      <c r="R320" s="229">
        <f>SUM(R321:R350)</f>
        <v>0</v>
      </c>
      <c r="S320" s="228"/>
      <c r="T320" s="230">
        <f>SUM(T321:T350)</f>
        <v>0</v>
      </c>
      <c r="AR320" s="231" t="s">
        <v>85</v>
      </c>
      <c r="AT320" s="232" t="s">
        <v>77</v>
      </c>
      <c r="AU320" s="232" t="s">
        <v>85</v>
      </c>
      <c r="AY320" s="231" t="s">
        <v>202</v>
      </c>
      <c r="BK320" s="233">
        <f>SUM(BK321:BK350)</f>
        <v>0</v>
      </c>
    </row>
    <row r="321" s="1" customFormat="1" ht="25.5" customHeight="1">
      <c r="B321" s="46"/>
      <c r="C321" s="236" t="s">
        <v>503</v>
      </c>
      <c r="D321" s="236" t="s">
        <v>204</v>
      </c>
      <c r="E321" s="237" t="s">
        <v>504</v>
      </c>
      <c r="F321" s="238" t="s">
        <v>505</v>
      </c>
      <c r="G321" s="239" t="s">
        <v>240</v>
      </c>
      <c r="H321" s="240">
        <v>1</v>
      </c>
      <c r="I321" s="241"/>
      <c r="J321" s="242">
        <f>ROUND(I321*H321,2)</f>
        <v>0</v>
      </c>
      <c r="K321" s="238" t="s">
        <v>76</v>
      </c>
      <c r="L321" s="72"/>
      <c r="M321" s="243" t="s">
        <v>76</v>
      </c>
      <c r="N321" s="244" t="s">
        <v>48</v>
      </c>
      <c r="O321" s="47"/>
      <c r="P321" s="245">
        <f>O321*H321</f>
        <v>0</v>
      </c>
      <c r="Q321" s="245">
        <v>0</v>
      </c>
      <c r="R321" s="245">
        <f>Q321*H321</f>
        <v>0</v>
      </c>
      <c r="S321" s="245">
        <v>0</v>
      </c>
      <c r="T321" s="246">
        <f>S321*H321</f>
        <v>0</v>
      </c>
      <c r="AR321" s="24" t="s">
        <v>208</v>
      </c>
      <c r="AT321" s="24" t="s">
        <v>204</v>
      </c>
      <c r="AU321" s="24" t="s">
        <v>88</v>
      </c>
      <c r="AY321" s="24" t="s">
        <v>202</v>
      </c>
      <c r="BE321" s="247">
        <f>IF(N321="základní",J321,0)</f>
        <v>0</v>
      </c>
      <c r="BF321" s="247">
        <f>IF(N321="snížená",J321,0)</f>
        <v>0</v>
      </c>
      <c r="BG321" s="247">
        <f>IF(N321="zákl. přenesená",J321,0)</f>
        <v>0</v>
      </c>
      <c r="BH321" s="247">
        <f>IF(N321="sníž. přenesená",J321,0)</f>
        <v>0</v>
      </c>
      <c r="BI321" s="247">
        <f>IF(N321="nulová",J321,0)</f>
        <v>0</v>
      </c>
      <c r="BJ321" s="24" t="s">
        <v>85</v>
      </c>
      <c r="BK321" s="247">
        <f>ROUND(I321*H321,2)</f>
        <v>0</v>
      </c>
      <c r="BL321" s="24" t="s">
        <v>208</v>
      </c>
      <c r="BM321" s="24" t="s">
        <v>506</v>
      </c>
    </row>
    <row r="322" s="1" customFormat="1">
      <c r="B322" s="46"/>
      <c r="C322" s="74"/>
      <c r="D322" s="248" t="s">
        <v>210</v>
      </c>
      <c r="E322" s="74"/>
      <c r="F322" s="249" t="s">
        <v>507</v>
      </c>
      <c r="G322" s="74"/>
      <c r="H322" s="74"/>
      <c r="I322" s="204"/>
      <c r="J322" s="74"/>
      <c r="K322" s="74"/>
      <c r="L322" s="72"/>
      <c r="M322" s="250"/>
      <c r="N322" s="47"/>
      <c r="O322" s="47"/>
      <c r="P322" s="47"/>
      <c r="Q322" s="47"/>
      <c r="R322" s="47"/>
      <c r="S322" s="47"/>
      <c r="T322" s="95"/>
      <c r="AT322" s="24" t="s">
        <v>210</v>
      </c>
      <c r="AU322" s="24" t="s">
        <v>88</v>
      </c>
    </row>
    <row r="323" s="1" customFormat="1" ht="38.25" customHeight="1">
      <c r="B323" s="46"/>
      <c r="C323" s="236" t="s">
        <v>508</v>
      </c>
      <c r="D323" s="236" t="s">
        <v>204</v>
      </c>
      <c r="E323" s="237" t="s">
        <v>509</v>
      </c>
      <c r="F323" s="238" t="s">
        <v>510</v>
      </c>
      <c r="G323" s="239" t="s">
        <v>137</v>
      </c>
      <c r="H323" s="240">
        <v>56.924999999999997</v>
      </c>
      <c r="I323" s="241"/>
      <c r="J323" s="242">
        <f>ROUND(I323*H323,2)</f>
        <v>0</v>
      </c>
      <c r="K323" s="238" t="s">
        <v>207</v>
      </c>
      <c r="L323" s="72"/>
      <c r="M323" s="243" t="s">
        <v>76</v>
      </c>
      <c r="N323" s="244" t="s">
        <v>48</v>
      </c>
      <c r="O323" s="47"/>
      <c r="P323" s="245">
        <f>O323*H323</f>
        <v>0</v>
      </c>
      <c r="Q323" s="245">
        <v>0</v>
      </c>
      <c r="R323" s="245">
        <f>Q323*H323</f>
        <v>0</v>
      </c>
      <c r="S323" s="245">
        <v>0</v>
      </c>
      <c r="T323" s="246">
        <f>S323*H323</f>
        <v>0</v>
      </c>
      <c r="AR323" s="24" t="s">
        <v>208</v>
      </c>
      <c r="AT323" s="24" t="s">
        <v>204</v>
      </c>
      <c r="AU323" s="24" t="s">
        <v>88</v>
      </c>
      <c r="AY323" s="24" t="s">
        <v>202</v>
      </c>
      <c r="BE323" s="247">
        <f>IF(N323="základní",J323,0)</f>
        <v>0</v>
      </c>
      <c r="BF323" s="247">
        <f>IF(N323="snížená",J323,0)</f>
        <v>0</v>
      </c>
      <c r="BG323" s="247">
        <f>IF(N323="zákl. přenesená",J323,0)</f>
        <v>0</v>
      </c>
      <c r="BH323" s="247">
        <f>IF(N323="sníž. přenesená",J323,0)</f>
        <v>0</v>
      </c>
      <c r="BI323" s="247">
        <f>IF(N323="nulová",J323,0)</f>
        <v>0</v>
      </c>
      <c r="BJ323" s="24" t="s">
        <v>85</v>
      </c>
      <c r="BK323" s="247">
        <f>ROUND(I323*H323,2)</f>
        <v>0</v>
      </c>
      <c r="BL323" s="24" t="s">
        <v>208</v>
      </c>
      <c r="BM323" s="24" t="s">
        <v>511</v>
      </c>
    </row>
    <row r="324" s="13" customFormat="1">
      <c r="B324" s="261"/>
      <c r="C324" s="262"/>
      <c r="D324" s="248" t="s">
        <v>212</v>
      </c>
      <c r="E324" s="263" t="s">
        <v>147</v>
      </c>
      <c r="F324" s="264" t="s">
        <v>512</v>
      </c>
      <c r="G324" s="262"/>
      <c r="H324" s="265">
        <v>56.924999999999997</v>
      </c>
      <c r="I324" s="266"/>
      <c r="J324" s="262"/>
      <c r="K324" s="262"/>
      <c r="L324" s="267"/>
      <c r="M324" s="268"/>
      <c r="N324" s="269"/>
      <c r="O324" s="269"/>
      <c r="P324" s="269"/>
      <c r="Q324" s="269"/>
      <c r="R324" s="269"/>
      <c r="S324" s="269"/>
      <c r="T324" s="270"/>
      <c r="AT324" s="271" t="s">
        <v>212</v>
      </c>
      <c r="AU324" s="271" t="s">
        <v>88</v>
      </c>
      <c r="AV324" s="13" t="s">
        <v>88</v>
      </c>
      <c r="AW324" s="13" t="s">
        <v>40</v>
      </c>
      <c r="AX324" s="13" t="s">
        <v>78</v>
      </c>
      <c r="AY324" s="271" t="s">
        <v>202</v>
      </c>
    </row>
    <row r="325" s="14" customFormat="1">
      <c r="B325" s="272"/>
      <c r="C325" s="273"/>
      <c r="D325" s="248" t="s">
        <v>212</v>
      </c>
      <c r="E325" s="274" t="s">
        <v>76</v>
      </c>
      <c r="F325" s="275" t="s">
        <v>216</v>
      </c>
      <c r="G325" s="273"/>
      <c r="H325" s="276">
        <v>56.924999999999997</v>
      </c>
      <c r="I325" s="277"/>
      <c r="J325" s="273"/>
      <c r="K325" s="273"/>
      <c r="L325" s="278"/>
      <c r="M325" s="279"/>
      <c r="N325" s="280"/>
      <c r="O325" s="280"/>
      <c r="P325" s="280"/>
      <c r="Q325" s="280"/>
      <c r="R325" s="280"/>
      <c r="S325" s="280"/>
      <c r="T325" s="281"/>
      <c r="AT325" s="282" t="s">
        <v>212</v>
      </c>
      <c r="AU325" s="282" t="s">
        <v>88</v>
      </c>
      <c r="AV325" s="14" t="s">
        <v>208</v>
      </c>
      <c r="AW325" s="14" t="s">
        <v>40</v>
      </c>
      <c r="AX325" s="14" t="s">
        <v>85</v>
      </c>
      <c r="AY325" s="282" t="s">
        <v>202</v>
      </c>
    </row>
    <row r="326" s="1" customFormat="1" ht="38.25" customHeight="1">
      <c r="B326" s="46"/>
      <c r="C326" s="236" t="s">
        <v>513</v>
      </c>
      <c r="D326" s="236" t="s">
        <v>204</v>
      </c>
      <c r="E326" s="237" t="s">
        <v>222</v>
      </c>
      <c r="F326" s="238" t="s">
        <v>223</v>
      </c>
      <c r="G326" s="239" t="s">
        <v>137</v>
      </c>
      <c r="H326" s="240">
        <v>56.924999999999997</v>
      </c>
      <c r="I326" s="241"/>
      <c r="J326" s="242">
        <f>ROUND(I326*H326,2)</f>
        <v>0</v>
      </c>
      <c r="K326" s="238" t="s">
        <v>207</v>
      </c>
      <c r="L326" s="72"/>
      <c r="M326" s="243" t="s">
        <v>76</v>
      </c>
      <c r="N326" s="244" t="s">
        <v>48</v>
      </c>
      <c r="O326" s="47"/>
      <c r="P326" s="245">
        <f>O326*H326</f>
        <v>0</v>
      </c>
      <c r="Q326" s="245">
        <v>0</v>
      </c>
      <c r="R326" s="245">
        <f>Q326*H326</f>
        <v>0</v>
      </c>
      <c r="S326" s="245">
        <v>0</v>
      </c>
      <c r="T326" s="246">
        <f>S326*H326</f>
        <v>0</v>
      </c>
      <c r="AR326" s="24" t="s">
        <v>208</v>
      </c>
      <c r="AT326" s="24" t="s">
        <v>204</v>
      </c>
      <c r="AU326" s="24" t="s">
        <v>88</v>
      </c>
      <c r="AY326" s="24" t="s">
        <v>202</v>
      </c>
      <c r="BE326" s="247">
        <f>IF(N326="základní",J326,0)</f>
        <v>0</v>
      </c>
      <c r="BF326" s="247">
        <f>IF(N326="snížená",J326,0)</f>
        <v>0</v>
      </c>
      <c r="BG326" s="247">
        <f>IF(N326="zákl. přenesená",J326,0)</f>
        <v>0</v>
      </c>
      <c r="BH326" s="247">
        <f>IF(N326="sníž. přenesená",J326,0)</f>
        <v>0</v>
      </c>
      <c r="BI326" s="247">
        <f>IF(N326="nulová",J326,0)</f>
        <v>0</v>
      </c>
      <c r="BJ326" s="24" t="s">
        <v>85</v>
      </c>
      <c r="BK326" s="247">
        <f>ROUND(I326*H326,2)</f>
        <v>0</v>
      </c>
      <c r="BL326" s="24" t="s">
        <v>208</v>
      </c>
      <c r="BM326" s="24" t="s">
        <v>514</v>
      </c>
    </row>
    <row r="327" s="13" customFormat="1">
      <c r="B327" s="261"/>
      <c r="C327" s="262"/>
      <c r="D327" s="248" t="s">
        <v>212</v>
      </c>
      <c r="E327" s="263" t="s">
        <v>76</v>
      </c>
      <c r="F327" s="264" t="s">
        <v>147</v>
      </c>
      <c r="G327" s="262"/>
      <c r="H327" s="265">
        <v>56.924999999999997</v>
      </c>
      <c r="I327" s="266"/>
      <c r="J327" s="262"/>
      <c r="K327" s="262"/>
      <c r="L327" s="267"/>
      <c r="M327" s="268"/>
      <c r="N327" s="269"/>
      <c r="O327" s="269"/>
      <c r="P327" s="269"/>
      <c r="Q327" s="269"/>
      <c r="R327" s="269"/>
      <c r="S327" s="269"/>
      <c r="T327" s="270"/>
      <c r="AT327" s="271" t="s">
        <v>212</v>
      </c>
      <c r="AU327" s="271" t="s">
        <v>88</v>
      </c>
      <c r="AV327" s="13" t="s">
        <v>88</v>
      </c>
      <c r="AW327" s="13" t="s">
        <v>40</v>
      </c>
      <c r="AX327" s="13" t="s">
        <v>78</v>
      </c>
      <c r="AY327" s="271" t="s">
        <v>202</v>
      </c>
    </row>
    <row r="328" s="14" customFormat="1">
      <c r="B328" s="272"/>
      <c r="C328" s="273"/>
      <c r="D328" s="248" t="s">
        <v>212</v>
      </c>
      <c r="E328" s="274" t="s">
        <v>76</v>
      </c>
      <c r="F328" s="275" t="s">
        <v>216</v>
      </c>
      <c r="G328" s="273"/>
      <c r="H328" s="276">
        <v>56.924999999999997</v>
      </c>
      <c r="I328" s="277"/>
      <c r="J328" s="273"/>
      <c r="K328" s="273"/>
      <c r="L328" s="278"/>
      <c r="M328" s="279"/>
      <c r="N328" s="280"/>
      <c r="O328" s="280"/>
      <c r="P328" s="280"/>
      <c r="Q328" s="280"/>
      <c r="R328" s="280"/>
      <c r="S328" s="280"/>
      <c r="T328" s="281"/>
      <c r="AT328" s="282" t="s">
        <v>212</v>
      </c>
      <c r="AU328" s="282" t="s">
        <v>88</v>
      </c>
      <c r="AV328" s="14" t="s">
        <v>208</v>
      </c>
      <c r="AW328" s="14" t="s">
        <v>40</v>
      </c>
      <c r="AX328" s="14" t="s">
        <v>85</v>
      </c>
      <c r="AY328" s="282" t="s">
        <v>202</v>
      </c>
    </row>
    <row r="329" s="1" customFormat="1" ht="38.25" customHeight="1">
      <c r="B329" s="46"/>
      <c r="C329" s="236" t="s">
        <v>515</v>
      </c>
      <c r="D329" s="236" t="s">
        <v>204</v>
      </c>
      <c r="E329" s="237" t="s">
        <v>272</v>
      </c>
      <c r="F329" s="238" t="s">
        <v>273</v>
      </c>
      <c r="G329" s="239" t="s">
        <v>137</v>
      </c>
      <c r="H329" s="240">
        <v>56.924999999999997</v>
      </c>
      <c r="I329" s="241"/>
      <c r="J329" s="242">
        <f>ROUND(I329*H329,2)</f>
        <v>0</v>
      </c>
      <c r="K329" s="238" t="s">
        <v>207</v>
      </c>
      <c r="L329" s="72"/>
      <c r="M329" s="243" t="s">
        <v>76</v>
      </c>
      <c r="N329" s="244" t="s">
        <v>48</v>
      </c>
      <c r="O329" s="47"/>
      <c r="P329" s="245">
        <f>O329*H329</f>
        <v>0</v>
      </c>
      <c r="Q329" s="245">
        <v>0</v>
      </c>
      <c r="R329" s="245">
        <f>Q329*H329</f>
        <v>0</v>
      </c>
      <c r="S329" s="245">
        <v>0</v>
      </c>
      <c r="T329" s="246">
        <f>S329*H329</f>
        <v>0</v>
      </c>
      <c r="AR329" s="24" t="s">
        <v>208</v>
      </c>
      <c r="AT329" s="24" t="s">
        <v>204</v>
      </c>
      <c r="AU329" s="24" t="s">
        <v>88</v>
      </c>
      <c r="AY329" s="24" t="s">
        <v>202</v>
      </c>
      <c r="BE329" s="247">
        <f>IF(N329="základní",J329,0)</f>
        <v>0</v>
      </c>
      <c r="BF329" s="247">
        <f>IF(N329="snížená",J329,0)</f>
        <v>0</v>
      </c>
      <c r="BG329" s="247">
        <f>IF(N329="zákl. přenesená",J329,0)</f>
        <v>0</v>
      </c>
      <c r="BH329" s="247">
        <f>IF(N329="sníž. přenesená",J329,0)</f>
        <v>0</v>
      </c>
      <c r="BI329" s="247">
        <f>IF(N329="nulová",J329,0)</f>
        <v>0</v>
      </c>
      <c r="BJ329" s="24" t="s">
        <v>85</v>
      </c>
      <c r="BK329" s="247">
        <f>ROUND(I329*H329,2)</f>
        <v>0</v>
      </c>
      <c r="BL329" s="24" t="s">
        <v>208</v>
      </c>
      <c r="BM329" s="24" t="s">
        <v>516</v>
      </c>
    </row>
    <row r="330" s="13" customFormat="1">
      <c r="B330" s="261"/>
      <c r="C330" s="262"/>
      <c r="D330" s="248" t="s">
        <v>212</v>
      </c>
      <c r="E330" s="263" t="s">
        <v>76</v>
      </c>
      <c r="F330" s="264" t="s">
        <v>147</v>
      </c>
      <c r="G330" s="262"/>
      <c r="H330" s="265">
        <v>56.924999999999997</v>
      </c>
      <c r="I330" s="266"/>
      <c r="J330" s="262"/>
      <c r="K330" s="262"/>
      <c r="L330" s="267"/>
      <c r="M330" s="268"/>
      <c r="N330" s="269"/>
      <c r="O330" s="269"/>
      <c r="P330" s="269"/>
      <c r="Q330" s="269"/>
      <c r="R330" s="269"/>
      <c r="S330" s="269"/>
      <c r="T330" s="270"/>
      <c r="AT330" s="271" t="s">
        <v>212</v>
      </c>
      <c r="AU330" s="271" t="s">
        <v>88</v>
      </c>
      <c r="AV330" s="13" t="s">
        <v>88</v>
      </c>
      <c r="AW330" s="13" t="s">
        <v>40</v>
      </c>
      <c r="AX330" s="13" t="s">
        <v>78</v>
      </c>
      <c r="AY330" s="271" t="s">
        <v>202</v>
      </c>
    </row>
    <row r="331" s="14" customFormat="1">
      <c r="B331" s="272"/>
      <c r="C331" s="273"/>
      <c r="D331" s="248" t="s">
        <v>212</v>
      </c>
      <c r="E331" s="274" t="s">
        <v>76</v>
      </c>
      <c r="F331" s="275" t="s">
        <v>216</v>
      </c>
      <c r="G331" s="273"/>
      <c r="H331" s="276">
        <v>56.924999999999997</v>
      </c>
      <c r="I331" s="277"/>
      <c r="J331" s="273"/>
      <c r="K331" s="273"/>
      <c r="L331" s="278"/>
      <c r="M331" s="279"/>
      <c r="N331" s="280"/>
      <c r="O331" s="280"/>
      <c r="P331" s="280"/>
      <c r="Q331" s="280"/>
      <c r="R331" s="280"/>
      <c r="S331" s="280"/>
      <c r="T331" s="281"/>
      <c r="AT331" s="282" t="s">
        <v>212</v>
      </c>
      <c r="AU331" s="282" t="s">
        <v>88</v>
      </c>
      <c r="AV331" s="14" t="s">
        <v>208</v>
      </c>
      <c r="AW331" s="14" t="s">
        <v>40</v>
      </c>
      <c r="AX331" s="14" t="s">
        <v>85</v>
      </c>
      <c r="AY331" s="282" t="s">
        <v>202</v>
      </c>
    </row>
    <row r="332" s="1" customFormat="1" ht="51" customHeight="1">
      <c r="B332" s="46"/>
      <c r="C332" s="236" t="s">
        <v>517</v>
      </c>
      <c r="D332" s="236" t="s">
        <v>204</v>
      </c>
      <c r="E332" s="237" t="s">
        <v>276</v>
      </c>
      <c r="F332" s="238" t="s">
        <v>277</v>
      </c>
      <c r="G332" s="239" t="s">
        <v>137</v>
      </c>
      <c r="H332" s="240">
        <v>284.625</v>
      </c>
      <c r="I332" s="241"/>
      <c r="J332" s="242">
        <f>ROUND(I332*H332,2)</f>
        <v>0</v>
      </c>
      <c r="K332" s="238" t="s">
        <v>207</v>
      </c>
      <c r="L332" s="72"/>
      <c r="M332" s="243" t="s">
        <v>76</v>
      </c>
      <c r="N332" s="244" t="s">
        <v>48</v>
      </c>
      <c r="O332" s="47"/>
      <c r="P332" s="245">
        <f>O332*H332</f>
        <v>0</v>
      </c>
      <c r="Q332" s="245">
        <v>0</v>
      </c>
      <c r="R332" s="245">
        <f>Q332*H332</f>
        <v>0</v>
      </c>
      <c r="S332" s="245">
        <v>0</v>
      </c>
      <c r="T332" s="246">
        <f>S332*H332</f>
        <v>0</v>
      </c>
      <c r="AR332" s="24" t="s">
        <v>208</v>
      </c>
      <c r="AT332" s="24" t="s">
        <v>204</v>
      </c>
      <c r="AU332" s="24" t="s">
        <v>88</v>
      </c>
      <c r="AY332" s="24" t="s">
        <v>202</v>
      </c>
      <c r="BE332" s="247">
        <f>IF(N332="základní",J332,0)</f>
        <v>0</v>
      </c>
      <c r="BF332" s="247">
        <f>IF(N332="snížená",J332,0)</f>
        <v>0</v>
      </c>
      <c r="BG332" s="247">
        <f>IF(N332="zákl. přenesená",J332,0)</f>
        <v>0</v>
      </c>
      <c r="BH332" s="247">
        <f>IF(N332="sníž. přenesená",J332,0)</f>
        <v>0</v>
      </c>
      <c r="BI332" s="247">
        <f>IF(N332="nulová",J332,0)</f>
        <v>0</v>
      </c>
      <c r="BJ332" s="24" t="s">
        <v>85</v>
      </c>
      <c r="BK332" s="247">
        <f>ROUND(I332*H332,2)</f>
        <v>0</v>
      </c>
      <c r="BL332" s="24" t="s">
        <v>208</v>
      </c>
      <c r="BM332" s="24" t="s">
        <v>518</v>
      </c>
    </row>
    <row r="333" s="13" customFormat="1">
      <c r="B333" s="261"/>
      <c r="C333" s="262"/>
      <c r="D333" s="248" t="s">
        <v>212</v>
      </c>
      <c r="E333" s="263" t="s">
        <v>76</v>
      </c>
      <c r="F333" s="264" t="s">
        <v>147</v>
      </c>
      <c r="G333" s="262"/>
      <c r="H333" s="265">
        <v>56.924999999999997</v>
      </c>
      <c r="I333" s="266"/>
      <c r="J333" s="262"/>
      <c r="K333" s="262"/>
      <c r="L333" s="267"/>
      <c r="M333" s="268"/>
      <c r="N333" s="269"/>
      <c r="O333" s="269"/>
      <c r="P333" s="269"/>
      <c r="Q333" s="269"/>
      <c r="R333" s="269"/>
      <c r="S333" s="269"/>
      <c r="T333" s="270"/>
      <c r="AT333" s="271" t="s">
        <v>212</v>
      </c>
      <c r="AU333" s="271" t="s">
        <v>88</v>
      </c>
      <c r="AV333" s="13" t="s">
        <v>88</v>
      </c>
      <c r="AW333" s="13" t="s">
        <v>40</v>
      </c>
      <c r="AX333" s="13" t="s">
        <v>78</v>
      </c>
      <c r="AY333" s="271" t="s">
        <v>202</v>
      </c>
    </row>
    <row r="334" s="14" customFormat="1">
      <c r="B334" s="272"/>
      <c r="C334" s="273"/>
      <c r="D334" s="248" t="s">
        <v>212</v>
      </c>
      <c r="E334" s="274" t="s">
        <v>76</v>
      </c>
      <c r="F334" s="275" t="s">
        <v>216</v>
      </c>
      <c r="G334" s="273"/>
      <c r="H334" s="276">
        <v>56.924999999999997</v>
      </c>
      <c r="I334" s="277"/>
      <c r="J334" s="273"/>
      <c r="K334" s="273"/>
      <c r="L334" s="278"/>
      <c r="M334" s="279"/>
      <c r="N334" s="280"/>
      <c r="O334" s="280"/>
      <c r="P334" s="280"/>
      <c r="Q334" s="280"/>
      <c r="R334" s="280"/>
      <c r="S334" s="280"/>
      <c r="T334" s="281"/>
      <c r="AT334" s="282" t="s">
        <v>212</v>
      </c>
      <c r="AU334" s="282" t="s">
        <v>88</v>
      </c>
      <c r="AV334" s="14" t="s">
        <v>208</v>
      </c>
      <c r="AW334" s="14" t="s">
        <v>40</v>
      </c>
      <c r="AX334" s="14" t="s">
        <v>85</v>
      </c>
      <c r="AY334" s="282" t="s">
        <v>202</v>
      </c>
    </row>
    <row r="335" s="13" customFormat="1">
      <c r="B335" s="261"/>
      <c r="C335" s="262"/>
      <c r="D335" s="248" t="s">
        <v>212</v>
      </c>
      <c r="E335" s="262"/>
      <c r="F335" s="264" t="s">
        <v>519</v>
      </c>
      <c r="G335" s="262"/>
      <c r="H335" s="265">
        <v>284.625</v>
      </c>
      <c r="I335" s="266"/>
      <c r="J335" s="262"/>
      <c r="K335" s="262"/>
      <c r="L335" s="267"/>
      <c r="M335" s="268"/>
      <c r="N335" s="269"/>
      <c r="O335" s="269"/>
      <c r="P335" s="269"/>
      <c r="Q335" s="269"/>
      <c r="R335" s="269"/>
      <c r="S335" s="269"/>
      <c r="T335" s="270"/>
      <c r="AT335" s="271" t="s">
        <v>212</v>
      </c>
      <c r="AU335" s="271" t="s">
        <v>88</v>
      </c>
      <c r="AV335" s="13" t="s">
        <v>88</v>
      </c>
      <c r="AW335" s="13" t="s">
        <v>6</v>
      </c>
      <c r="AX335" s="13" t="s">
        <v>85</v>
      </c>
      <c r="AY335" s="271" t="s">
        <v>202</v>
      </c>
    </row>
    <row r="336" s="1" customFormat="1" ht="16.5" customHeight="1">
      <c r="B336" s="46"/>
      <c r="C336" s="236" t="s">
        <v>520</v>
      </c>
      <c r="D336" s="236" t="s">
        <v>204</v>
      </c>
      <c r="E336" s="237" t="s">
        <v>279</v>
      </c>
      <c r="F336" s="238" t="s">
        <v>280</v>
      </c>
      <c r="G336" s="239" t="s">
        <v>137</v>
      </c>
      <c r="H336" s="240">
        <v>56.924999999999997</v>
      </c>
      <c r="I336" s="241"/>
      <c r="J336" s="242">
        <f>ROUND(I336*H336,2)</f>
        <v>0</v>
      </c>
      <c r="K336" s="238" t="s">
        <v>207</v>
      </c>
      <c r="L336" s="72"/>
      <c r="M336" s="243" t="s">
        <v>76</v>
      </c>
      <c r="N336" s="244" t="s">
        <v>48</v>
      </c>
      <c r="O336" s="47"/>
      <c r="P336" s="245">
        <f>O336*H336</f>
        <v>0</v>
      </c>
      <c r="Q336" s="245">
        <v>0</v>
      </c>
      <c r="R336" s="245">
        <f>Q336*H336</f>
        <v>0</v>
      </c>
      <c r="S336" s="245">
        <v>0</v>
      </c>
      <c r="T336" s="246">
        <f>S336*H336</f>
        <v>0</v>
      </c>
      <c r="AR336" s="24" t="s">
        <v>208</v>
      </c>
      <c r="AT336" s="24" t="s">
        <v>204</v>
      </c>
      <c r="AU336" s="24" t="s">
        <v>88</v>
      </c>
      <c r="AY336" s="24" t="s">
        <v>202</v>
      </c>
      <c r="BE336" s="247">
        <f>IF(N336="základní",J336,0)</f>
        <v>0</v>
      </c>
      <c r="BF336" s="247">
        <f>IF(N336="snížená",J336,0)</f>
        <v>0</v>
      </c>
      <c r="BG336" s="247">
        <f>IF(N336="zákl. přenesená",J336,0)</f>
        <v>0</v>
      </c>
      <c r="BH336" s="247">
        <f>IF(N336="sníž. přenesená",J336,0)</f>
        <v>0</v>
      </c>
      <c r="BI336" s="247">
        <f>IF(N336="nulová",J336,0)</f>
        <v>0</v>
      </c>
      <c r="BJ336" s="24" t="s">
        <v>85</v>
      </c>
      <c r="BK336" s="247">
        <f>ROUND(I336*H336,2)</f>
        <v>0</v>
      </c>
      <c r="BL336" s="24" t="s">
        <v>208</v>
      </c>
      <c r="BM336" s="24" t="s">
        <v>521</v>
      </c>
    </row>
    <row r="337" s="13" customFormat="1">
      <c r="B337" s="261"/>
      <c r="C337" s="262"/>
      <c r="D337" s="248" t="s">
        <v>212</v>
      </c>
      <c r="E337" s="263" t="s">
        <v>76</v>
      </c>
      <c r="F337" s="264" t="s">
        <v>147</v>
      </c>
      <c r="G337" s="262"/>
      <c r="H337" s="265">
        <v>56.924999999999997</v>
      </c>
      <c r="I337" s="266"/>
      <c r="J337" s="262"/>
      <c r="K337" s="262"/>
      <c r="L337" s="267"/>
      <c r="M337" s="268"/>
      <c r="N337" s="269"/>
      <c r="O337" s="269"/>
      <c r="P337" s="269"/>
      <c r="Q337" s="269"/>
      <c r="R337" s="269"/>
      <c r="S337" s="269"/>
      <c r="T337" s="270"/>
      <c r="AT337" s="271" t="s">
        <v>212</v>
      </c>
      <c r="AU337" s="271" t="s">
        <v>88</v>
      </c>
      <c r="AV337" s="13" t="s">
        <v>88</v>
      </c>
      <c r="AW337" s="13" t="s">
        <v>40</v>
      </c>
      <c r="AX337" s="13" t="s">
        <v>78</v>
      </c>
      <c r="AY337" s="271" t="s">
        <v>202</v>
      </c>
    </row>
    <row r="338" s="14" customFormat="1">
      <c r="B338" s="272"/>
      <c r="C338" s="273"/>
      <c r="D338" s="248" t="s">
        <v>212</v>
      </c>
      <c r="E338" s="274" t="s">
        <v>76</v>
      </c>
      <c r="F338" s="275" t="s">
        <v>216</v>
      </c>
      <c r="G338" s="273"/>
      <c r="H338" s="276">
        <v>56.924999999999997</v>
      </c>
      <c r="I338" s="277"/>
      <c r="J338" s="273"/>
      <c r="K338" s="273"/>
      <c r="L338" s="278"/>
      <c r="M338" s="279"/>
      <c r="N338" s="280"/>
      <c r="O338" s="280"/>
      <c r="P338" s="280"/>
      <c r="Q338" s="280"/>
      <c r="R338" s="280"/>
      <c r="S338" s="280"/>
      <c r="T338" s="281"/>
      <c r="AT338" s="282" t="s">
        <v>212</v>
      </c>
      <c r="AU338" s="282" t="s">
        <v>88</v>
      </c>
      <c r="AV338" s="14" t="s">
        <v>208</v>
      </c>
      <c r="AW338" s="14" t="s">
        <v>40</v>
      </c>
      <c r="AX338" s="14" t="s">
        <v>85</v>
      </c>
      <c r="AY338" s="282" t="s">
        <v>202</v>
      </c>
    </row>
    <row r="339" s="1" customFormat="1" ht="25.5" customHeight="1">
      <c r="B339" s="46"/>
      <c r="C339" s="236" t="s">
        <v>522</v>
      </c>
      <c r="D339" s="236" t="s">
        <v>204</v>
      </c>
      <c r="E339" s="237" t="s">
        <v>283</v>
      </c>
      <c r="F339" s="238" t="s">
        <v>284</v>
      </c>
      <c r="G339" s="239" t="s">
        <v>285</v>
      </c>
      <c r="H339" s="240">
        <v>125.235</v>
      </c>
      <c r="I339" s="241"/>
      <c r="J339" s="242">
        <f>ROUND(I339*H339,2)</f>
        <v>0</v>
      </c>
      <c r="K339" s="238" t="s">
        <v>207</v>
      </c>
      <c r="L339" s="72"/>
      <c r="M339" s="243" t="s">
        <v>76</v>
      </c>
      <c r="N339" s="244" t="s">
        <v>48</v>
      </c>
      <c r="O339" s="47"/>
      <c r="P339" s="245">
        <f>O339*H339</f>
        <v>0</v>
      </c>
      <c r="Q339" s="245">
        <v>0</v>
      </c>
      <c r="R339" s="245">
        <f>Q339*H339</f>
        <v>0</v>
      </c>
      <c r="S339" s="245">
        <v>0</v>
      </c>
      <c r="T339" s="246">
        <f>S339*H339</f>
        <v>0</v>
      </c>
      <c r="AR339" s="24" t="s">
        <v>208</v>
      </c>
      <c r="AT339" s="24" t="s">
        <v>204</v>
      </c>
      <c r="AU339" s="24" t="s">
        <v>88</v>
      </c>
      <c r="AY339" s="24" t="s">
        <v>202</v>
      </c>
      <c r="BE339" s="247">
        <f>IF(N339="základní",J339,0)</f>
        <v>0</v>
      </c>
      <c r="BF339" s="247">
        <f>IF(N339="snížená",J339,0)</f>
        <v>0</v>
      </c>
      <c r="BG339" s="247">
        <f>IF(N339="zákl. přenesená",J339,0)</f>
        <v>0</v>
      </c>
      <c r="BH339" s="247">
        <f>IF(N339="sníž. přenesená",J339,0)</f>
        <v>0</v>
      </c>
      <c r="BI339" s="247">
        <f>IF(N339="nulová",J339,0)</f>
        <v>0</v>
      </c>
      <c r="BJ339" s="24" t="s">
        <v>85</v>
      </c>
      <c r="BK339" s="247">
        <f>ROUND(I339*H339,2)</f>
        <v>0</v>
      </c>
      <c r="BL339" s="24" t="s">
        <v>208</v>
      </c>
      <c r="BM339" s="24" t="s">
        <v>523</v>
      </c>
    </row>
    <row r="340" s="13" customFormat="1">
      <c r="B340" s="261"/>
      <c r="C340" s="262"/>
      <c r="D340" s="248" t="s">
        <v>212</v>
      </c>
      <c r="E340" s="263" t="s">
        <v>76</v>
      </c>
      <c r="F340" s="264" t="s">
        <v>524</v>
      </c>
      <c r="G340" s="262"/>
      <c r="H340" s="265">
        <v>125.235</v>
      </c>
      <c r="I340" s="266"/>
      <c r="J340" s="262"/>
      <c r="K340" s="262"/>
      <c r="L340" s="267"/>
      <c r="M340" s="268"/>
      <c r="N340" s="269"/>
      <c r="O340" s="269"/>
      <c r="P340" s="269"/>
      <c r="Q340" s="269"/>
      <c r="R340" s="269"/>
      <c r="S340" s="269"/>
      <c r="T340" s="270"/>
      <c r="AT340" s="271" t="s">
        <v>212</v>
      </c>
      <c r="AU340" s="271" t="s">
        <v>88</v>
      </c>
      <c r="AV340" s="13" t="s">
        <v>88</v>
      </c>
      <c r="AW340" s="13" t="s">
        <v>40</v>
      </c>
      <c r="AX340" s="13" t="s">
        <v>78</v>
      </c>
      <c r="AY340" s="271" t="s">
        <v>202</v>
      </c>
    </row>
    <row r="341" s="14" customFormat="1">
      <c r="B341" s="272"/>
      <c r="C341" s="273"/>
      <c r="D341" s="248" t="s">
        <v>212</v>
      </c>
      <c r="E341" s="274" t="s">
        <v>76</v>
      </c>
      <c r="F341" s="275" t="s">
        <v>216</v>
      </c>
      <c r="G341" s="273"/>
      <c r="H341" s="276">
        <v>125.235</v>
      </c>
      <c r="I341" s="277"/>
      <c r="J341" s="273"/>
      <c r="K341" s="273"/>
      <c r="L341" s="278"/>
      <c r="M341" s="279"/>
      <c r="N341" s="280"/>
      <c r="O341" s="280"/>
      <c r="P341" s="280"/>
      <c r="Q341" s="280"/>
      <c r="R341" s="280"/>
      <c r="S341" s="280"/>
      <c r="T341" s="281"/>
      <c r="AT341" s="282" t="s">
        <v>212</v>
      </c>
      <c r="AU341" s="282" t="s">
        <v>88</v>
      </c>
      <c r="AV341" s="14" t="s">
        <v>208</v>
      </c>
      <c r="AW341" s="14" t="s">
        <v>40</v>
      </c>
      <c r="AX341" s="14" t="s">
        <v>85</v>
      </c>
      <c r="AY341" s="282" t="s">
        <v>202</v>
      </c>
    </row>
    <row r="342" s="1" customFormat="1" ht="25.5" customHeight="1">
      <c r="B342" s="46"/>
      <c r="C342" s="236" t="s">
        <v>525</v>
      </c>
      <c r="D342" s="236" t="s">
        <v>204</v>
      </c>
      <c r="E342" s="237" t="s">
        <v>526</v>
      </c>
      <c r="F342" s="238" t="s">
        <v>527</v>
      </c>
      <c r="G342" s="239" t="s">
        <v>130</v>
      </c>
      <c r="H342" s="240">
        <v>253</v>
      </c>
      <c r="I342" s="241"/>
      <c r="J342" s="242">
        <f>ROUND(I342*H342,2)</f>
        <v>0</v>
      </c>
      <c r="K342" s="238" t="s">
        <v>207</v>
      </c>
      <c r="L342" s="72"/>
      <c r="M342" s="243" t="s">
        <v>76</v>
      </c>
      <c r="N342" s="244" t="s">
        <v>48</v>
      </c>
      <c r="O342" s="47"/>
      <c r="P342" s="245">
        <f>O342*H342</f>
        <v>0</v>
      </c>
      <c r="Q342" s="245">
        <v>0</v>
      </c>
      <c r="R342" s="245">
        <f>Q342*H342</f>
        <v>0</v>
      </c>
      <c r="S342" s="245">
        <v>0</v>
      </c>
      <c r="T342" s="246">
        <f>S342*H342</f>
        <v>0</v>
      </c>
      <c r="AR342" s="24" t="s">
        <v>208</v>
      </c>
      <c r="AT342" s="24" t="s">
        <v>204</v>
      </c>
      <c r="AU342" s="24" t="s">
        <v>88</v>
      </c>
      <c r="AY342" s="24" t="s">
        <v>202</v>
      </c>
      <c r="BE342" s="247">
        <f>IF(N342="základní",J342,0)</f>
        <v>0</v>
      </c>
      <c r="BF342" s="247">
        <f>IF(N342="snížená",J342,0)</f>
        <v>0</v>
      </c>
      <c r="BG342" s="247">
        <f>IF(N342="zákl. přenesená",J342,0)</f>
        <v>0</v>
      </c>
      <c r="BH342" s="247">
        <f>IF(N342="sníž. přenesená",J342,0)</f>
        <v>0</v>
      </c>
      <c r="BI342" s="247">
        <f>IF(N342="nulová",J342,0)</f>
        <v>0</v>
      </c>
      <c r="BJ342" s="24" t="s">
        <v>85</v>
      </c>
      <c r="BK342" s="247">
        <f>ROUND(I342*H342,2)</f>
        <v>0</v>
      </c>
      <c r="BL342" s="24" t="s">
        <v>208</v>
      </c>
      <c r="BM342" s="24" t="s">
        <v>528</v>
      </c>
    </row>
    <row r="343" s="1" customFormat="1">
      <c r="B343" s="46"/>
      <c r="C343" s="74"/>
      <c r="D343" s="248" t="s">
        <v>210</v>
      </c>
      <c r="E343" s="74"/>
      <c r="F343" s="249" t="s">
        <v>529</v>
      </c>
      <c r="G343" s="74"/>
      <c r="H343" s="74"/>
      <c r="I343" s="204"/>
      <c r="J343" s="74"/>
      <c r="K343" s="74"/>
      <c r="L343" s="72"/>
      <c r="M343" s="250"/>
      <c r="N343" s="47"/>
      <c r="O343" s="47"/>
      <c r="P343" s="47"/>
      <c r="Q343" s="47"/>
      <c r="R343" s="47"/>
      <c r="S343" s="47"/>
      <c r="T343" s="95"/>
      <c r="AT343" s="24" t="s">
        <v>210</v>
      </c>
      <c r="AU343" s="24" t="s">
        <v>88</v>
      </c>
    </row>
    <row r="344" s="12" customFormat="1">
      <c r="B344" s="251"/>
      <c r="C344" s="252"/>
      <c r="D344" s="248" t="s">
        <v>212</v>
      </c>
      <c r="E344" s="253" t="s">
        <v>76</v>
      </c>
      <c r="F344" s="254" t="s">
        <v>213</v>
      </c>
      <c r="G344" s="252"/>
      <c r="H344" s="253" t="s">
        <v>76</v>
      </c>
      <c r="I344" s="255"/>
      <c r="J344" s="252"/>
      <c r="K344" s="252"/>
      <c r="L344" s="256"/>
      <c r="M344" s="257"/>
      <c r="N344" s="258"/>
      <c r="O344" s="258"/>
      <c r="P344" s="258"/>
      <c r="Q344" s="258"/>
      <c r="R344" s="258"/>
      <c r="S344" s="258"/>
      <c r="T344" s="259"/>
      <c r="AT344" s="260" t="s">
        <v>212</v>
      </c>
      <c r="AU344" s="260" t="s">
        <v>88</v>
      </c>
      <c r="AV344" s="12" t="s">
        <v>85</v>
      </c>
      <c r="AW344" s="12" t="s">
        <v>40</v>
      </c>
      <c r="AX344" s="12" t="s">
        <v>78</v>
      </c>
      <c r="AY344" s="260" t="s">
        <v>202</v>
      </c>
    </row>
    <row r="345" s="13" customFormat="1">
      <c r="B345" s="261"/>
      <c r="C345" s="262"/>
      <c r="D345" s="248" t="s">
        <v>212</v>
      </c>
      <c r="E345" s="263" t="s">
        <v>151</v>
      </c>
      <c r="F345" s="264" t="s">
        <v>530</v>
      </c>
      <c r="G345" s="262"/>
      <c r="H345" s="265">
        <v>126.5</v>
      </c>
      <c r="I345" s="266"/>
      <c r="J345" s="262"/>
      <c r="K345" s="262"/>
      <c r="L345" s="267"/>
      <c r="M345" s="268"/>
      <c r="N345" s="269"/>
      <c r="O345" s="269"/>
      <c r="P345" s="269"/>
      <c r="Q345" s="269"/>
      <c r="R345" s="269"/>
      <c r="S345" s="269"/>
      <c r="T345" s="270"/>
      <c r="AT345" s="271" t="s">
        <v>212</v>
      </c>
      <c r="AU345" s="271" t="s">
        <v>88</v>
      </c>
      <c r="AV345" s="13" t="s">
        <v>88</v>
      </c>
      <c r="AW345" s="13" t="s">
        <v>40</v>
      </c>
      <c r="AX345" s="13" t="s">
        <v>78</v>
      </c>
      <c r="AY345" s="271" t="s">
        <v>202</v>
      </c>
    </row>
    <row r="346" s="13" customFormat="1">
      <c r="B346" s="261"/>
      <c r="C346" s="262"/>
      <c r="D346" s="248" t="s">
        <v>212</v>
      </c>
      <c r="E346" s="263" t="s">
        <v>76</v>
      </c>
      <c r="F346" s="264" t="s">
        <v>531</v>
      </c>
      <c r="G346" s="262"/>
      <c r="H346" s="265">
        <v>126.5</v>
      </c>
      <c r="I346" s="266"/>
      <c r="J346" s="262"/>
      <c r="K346" s="262"/>
      <c r="L346" s="267"/>
      <c r="M346" s="268"/>
      <c r="N346" s="269"/>
      <c r="O346" s="269"/>
      <c r="P346" s="269"/>
      <c r="Q346" s="269"/>
      <c r="R346" s="269"/>
      <c r="S346" s="269"/>
      <c r="T346" s="270"/>
      <c r="AT346" s="271" t="s">
        <v>212</v>
      </c>
      <c r="AU346" s="271" t="s">
        <v>88</v>
      </c>
      <c r="AV346" s="13" t="s">
        <v>88</v>
      </c>
      <c r="AW346" s="13" t="s">
        <v>40</v>
      </c>
      <c r="AX346" s="13" t="s">
        <v>78</v>
      </c>
      <c r="AY346" s="271" t="s">
        <v>202</v>
      </c>
    </row>
    <row r="347" s="14" customFormat="1">
      <c r="B347" s="272"/>
      <c r="C347" s="273"/>
      <c r="D347" s="248" t="s">
        <v>212</v>
      </c>
      <c r="E347" s="274" t="s">
        <v>76</v>
      </c>
      <c r="F347" s="275" t="s">
        <v>216</v>
      </c>
      <c r="G347" s="273"/>
      <c r="H347" s="276">
        <v>253</v>
      </c>
      <c r="I347" s="277"/>
      <c r="J347" s="273"/>
      <c r="K347" s="273"/>
      <c r="L347" s="278"/>
      <c r="M347" s="279"/>
      <c r="N347" s="280"/>
      <c r="O347" s="280"/>
      <c r="P347" s="280"/>
      <c r="Q347" s="280"/>
      <c r="R347" s="280"/>
      <c r="S347" s="280"/>
      <c r="T347" s="281"/>
      <c r="AT347" s="282" t="s">
        <v>212</v>
      </c>
      <c r="AU347" s="282" t="s">
        <v>88</v>
      </c>
      <c r="AV347" s="14" t="s">
        <v>208</v>
      </c>
      <c r="AW347" s="14" t="s">
        <v>40</v>
      </c>
      <c r="AX347" s="14" t="s">
        <v>85</v>
      </c>
      <c r="AY347" s="282" t="s">
        <v>202</v>
      </c>
    </row>
    <row r="348" s="1" customFormat="1" ht="25.5" customHeight="1">
      <c r="B348" s="46"/>
      <c r="C348" s="236" t="s">
        <v>532</v>
      </c>
      <c r="D348" s="236" t="s">
        <v>204</v>
      </c>
      <c r="E348" s="237" t="s">
        <v>533</v>
      </c>
      <c r="F348" s="238" t="s">
        <v>534</v>
      </c>
      <c r="G348" s="239" t="s">
        <v>130</v>
      </c>
      <c r="H348" s="240">
        <v>126.5</v>
      </c>
      <c r="I348" s="241"/>
      <c r="J348" s="242">
        <f>ROUND(I348*H348,2)</f>
        <v>0</v>
      </c>
      <c r="K348" s="238" t="s">
        <v>207</v>
      </c>
      <c r="L348" s="72"/>
      <c r="M348" s="243" t="s">
        <v>76</v>
      </c>
      <c r="N348" s="244" t="s">
        <v>48</v>
      </c>
      <c r="O348" s="47"/>
      <c r="P348" s="245">
        <f>O348*H348</f>
        <v>0</v>
      </c>
      <c r="Q348" s="245">
        <v>0</v>
      </c>
      <c r="R348" s="245">
        <f>Q348*H348</f>
        <v>0</v>
      </c>
      <c r="S348" s="245">
        <v>0</v>
      </c>
      <c r="T348" s="246">
        <f>S348*H348</f>
        <v>0</v>
      </c>
      <c r="AR348" s="24" t="s">
        <v>208</v>
      </c>
      <c r="AT348" s="24" t="s">
        <v>204</v>
      </c>
      <c r="AU348" s="24" t="s">
        <v>88</v>
      </c>
      <c r="AY348" s="24" t="s">
        <v>202</v>
      </c>
      <c r="BE348" s="247">
        <f>IF(N348="základní",J348,0)</f>
        <v>0</v>
      </c>
      <c r="BF348" s="247">
        <f>IF(N348="snížená",J348,0)</f>
        <v>0</v>
      </c>
      <c r="BG348" s="247">
        <f>IF(N348="zákl. přenesená",J348,0)</f>
        <v>0</v>
      </c>
      <c r="BH348" s="247">
        <f>IF(N348="sníž. přenesená",J348,0)</f>
        <v>0</v>
      </c>
      <c r="BI348" s="247">
        <f>IF(N348="nulová",J348,0)</f>
        <v>0</v>
      </c>
      <c r="BJ348" s="24" t="s">
        <v>85</v>
      </c>
      <c r="BK348" s="247">
        <f>ROUND(I348*H348,2)</f>
        <v>0</v>
      </c>
      <c r="BL348" s="24" t="s">
        <v>208</v>
      </c>
      <c r="BM348" s="24" t="s">
        <v>535</v>
      </c>
    </row>
    <row r="349" s="13" customFormat="1">
      <c r="B349" s="261"/>
      <c r="C349" s="262"/>
      <c r="D349" s="248" t="s">
        <v>212</v>
      </c>
      <c r="E349" s="263" t="s">
        <v>76</v>
      </c>
      <c r="F349" s="264" t="s">
        <v>536</v>
      </c>
      <c r="G349" s="262"/>
      <c r="H349" s="265">
        <v>126.5</v>
      </c>
      <c r="I349" s="266"/>
      <c r="J349" s="262"/>
      <c r="K349" s="262"/>
      <c r="L349" s="267"/>
      <c r="M349" s="268"/>
      <c r="N349" s="269"/>
      <c r="O349" s="269"/>
      <c r="P349" s="269"/>
      <c r="Q349" s="269"/>
      <c r="R349" s="269"/>
      <c r="S349" s="269"/>
      <c r="T349" s="270"/>
      <c r="AT349" s="271" t="s">
        <v>212</v>
      </c>
      <c r="AU349" s="271" t="s">
        <v>88</v>
      </c>
      <c r="AV349" s="13" t="s">
        <v>88</v>
      </c>
      <c r="AW349" s="13" t="s">
        <v>40</v>
      </c>
      <c r="AX349" s="13" t="s">
        <v>78</v>
      </c>
      <c r="AY349" s="271" t="s">
        <v>202</v>
      </c>
    </row>
    <row r="350" s="14" customFormat="1">
      <c r="B350" s="272"/>
      <c r="C350" s="273"/>
      <c r="D350" s="248" t="s">
        <v>212</v>
      </c>
      <c r="E350" s="274" t="s">
        <v>76</v>
      </c>
      <c r="F350" s="275" t="s">
        <v>216</v>
      </c>
      <c r="G350" s="273"/>
      <c r="H350" s="276">
        <v>126.5</v>
      </c>
      <c r="I350" s="277"/>
      <c r="J350" s="273"/>
      <c r="K350" s="273"/>
      <c r="L350" s="278"/>
      <c r="M350" s="293"/>
      <c r="N350" s="294"/>
      <c r="O350" s="294"/>
      <c r="P350" s="294"/>
      <c r="Q350" s="294"/>
      <c r="R350" s="294"/>
      <c r="S350" s="294"/>
      <c r="T350" s="295"/>
      <c r="AT350" s="282" t="s">
        <v>212</v>
      </c>
      <c r="AU350" s="282" t="s">
        <v>88</v>
      </c>
      <c r="AV350" s="14" t="s">
        <v>208</v>
      </c>
      <c r="AW350" s="14" t="s">
        <v>40</v>
      </c>
      <c r="AX350" s="14" t="s">
        <v>85</v>
      </c>
      <c r="AY350" s="282" t="s">
        <v>202</v>
      </c>
    </row>
    <row r="351" s="1" customFormat="1" ht="6.96" customHeight="1">
      <c r="B351" s="67"/>
      <c r="C351" s="68"/>
      <c r="D351" s="68"/>
      <c r="E351" s="68"/>
      <c r="F351" s="68"/>
      <c r="G351" s="68"/>
      <c r="H351" s="68"/>
      <c r="I351" s="179"/>
      <c r="J351" s="68"/>
      <c r="K351" s="68"/>
      <c r="L351" s="72"/>
    </row>
  </sheetData>
  <sheetProtection sheet="1" autoFilter="0" formatColumns="0" formatRows="0" objects="1" scenarios="1" spinCount="100000" saltValue="zL3vA4FCX9DBgmHoHeiL4YxMRyBGdeWrjSYjeTJzFh0ffNUDrult5nbA4IgMuIUaM8KXze/c+LM6Qfx6oTvqmA==" hashValue="+EXkwGP1c233kkx/jZvDQI/TNYTyPVh80n3y78uKEnBcF4z9F+nZ3CbZHCD0XD1h3ZyjVZTV+ibcG4ELY+5+Cg==" algorithmName="SHA-512" password="CC35"/>
  <autoFilter ref="C92:K350"/>
  <mergeCells count="13">
    <mergeCell ref="E7:H7"/>
    <mergeCell ref="E9:H9"/>
    <mergeCell ref="E11:H11"/>
    <mergeCell ref="E26:H26"/>
    <mergeCell ref="E47:H47"/>
    <mergeCell ref="E49:H49"/>
    <mergeCell ref="E51:H51"/>
    <mergeCell ref="J55:J56"/>
    <mergeCell ref="E81:H81"/>
    <mergeCell ref="E83:H83"/>
    <mergeCell ref="E85:H85"/>
    <mergeCell ref="G1:H1"/>
    <mergeCell ref="L2:V2"/>
  </mergeCells>
  <hyperlinks>
    <hyperlink ref="F1:G1" location="C2" display="1) Krycí list soupisu"/>
    <hyperlink ref="G1:H1" location="C58" display="2) Rekapitulace"/>
    <hyperlink ref="J1" location="C92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48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1"/>
      <c r="B1" s="149"/>
      <c r="C1" s="149"/>
      <c r="D1" s="150" t="s">
        <v>1</v>
      </c>
      <c r="E1" s="149"/>
      <c r="F1" s="151" t="s">
        <v>113</v>
      </c>
      <c r="G1" s="151" t="s">
        <v>114</v>
      </c>
      <c r="H1" s="151"/>
      <c r="I1" s="152"/>
      <c r="J1" s="151" t="s">
        <v>115</v>
      </c>
      <c r="K1" s="150" t="s">
        <v>116</v>
      </c>
      <c r="L1" s="151" t="s">
        <v>117</v>
      </c>
      <c r="M1" s="151"/>
      <c r="N1" s="151"/>
      <c r="O1" s="151"/>
      <c r="P1" s="151"/>
      <c r="Q1" s="151"/>
      <c r="R1" s="151"/>
      <c r="S1" s="151"/>
      <c r="T1" s="151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ht="36.96" customHeight="1">
      <c r="L2"/>
      <c r="AT2" s="24" t="s">
        <v>99</v>
      </c>
      <c r="AZ2" s="153" t="s">
        <v>127</v>
      </c>
      <c r="BA2" s="153" t="s">
        <v>537</v>
      </c>
      <c r="BB2" s="153" t="s">
        <v>130</v>
      </c>
      <c r="BC2" s="153" t="s">
        <v>538</v>
      </c>
      <c r="BD2" s="153" t="s">
        <v>88</v>
      </c>
    </row>
    <row r="3" ht="6.96" customHeight="1">
      <c r="B3" s="25"/>
      <c r="C3" s="26"/>
      <c r="D3" s="26"/>
      <c r="E3" s="26"/>
      <c r="F3" s="26"/>
      <c r="G3" s="26"/>
      <c r="H3" s="26"/>
      <c r="I3" s="154"/>
      <c r="J3" s="26"/>
      <c r="K3" s="27"/>
      <c r="AT3" s="24" t="s">
        <v>88</v>
      </c>
      <c r="AZ3" s="153" t="s">
        <v>163</v>
      </c>
      <c r="BA3" s="153" t="s">
        <v>152</v>
      </c>
      <c r="BB3" s="153" t="s">
        <v>130</v>
      </c>
      <c r="BC3" s="153" t="s">
        <v>303</v>
      </c>
      <c r="BD3" s="153" t="s">
        <v>88</v>
      </c>
    </row>
    <row r="4" ht="36.96" customHeight="1">
      <c r="B4" s="28"/>
      <c r="C4" s="29"/>
      <c r="D4" s="30" t="s">
        <v>126</v>
      </c>
      <c r="E4" s="29"/>
      <c r="F4" s="29"/>
      <c r="G4" s="29"/>
      <c r="H4" s="29"/>
      <c r="I4" s="155"/>
      <c r="J4" s="29"/>
      <c r="K4" s="31"/>
      <c r="M4" s="32" t="s">
        <v>12</v>
      </c>
      <c r="AT4" s="24" t="s">
        <v>6</v>
      </c>
      <c r="AZ4" s="153" t="s">
        <v>128</v>
      </c>
      <c r="BA4" s="153" t="s">
        <v>537</v>
      </c>
      <c r="BB4" s="153" t="s">
        <v>130</v>
      </c>
      <c r="BC4" s="153" t="s">
        <v>539</v>
      </c>
      <c r="BD4" s="153" t="s">
        <v>88</v>
      </c>
    </row>
    <row r="5" ht="6.96" customHeight="1">
      <c r="B5" s="28"/>
      <c r="C5" s="29"/>
      <c r="D5" s="29"/>
      <c r="E5" s="29"/>
      <c r="F5" s="29"/>
      <c r="G5" s="29"/>
      <c r="H5" s="29"/>
      <c r="I5" s="155"/>
      <c r="J5" s="29"/>
      <c r="K5" s="31"/>
      <c r="AZ5" s="153" t="s">
        <v>154</v>
      </c>
      <c r="BA5" s="153" t="s">
        <v>540</v>
      </c>
      <c r="BB5" s="153" t="s">
        <v>130</v>
      </c>
      <c r="BC5" s="153" t="s">
        <v>541</v>
      </c>
      <c r="BD5" s="153" t="s">
        <v>88</v>
      </c>
    </row>
    <row r="6">
      <c r="B6" s="28"/>
      <c r="C6" s="29"/>
      <c r="D6" s="40" t="s">
        <v>18</v>
      </c>
      <c r="E6" s="29"/>
      <c r="F6" s="29"/>
      <c r="G6" s="29"/>
      <c r="H6" s="29"/>
      <c r="I6" s="155"/>
      <c r="J6" s="29"/>
      <c r="K6" s="31"/>
      <c r="AZ6" s="153" t="s">
        <v>158</v>
      </c>
      <c r="BA6" s="153" t="s">
        <v>542</v>
      </c>
      <c r="BB6" s="153" t="s">
        <v>120</v>
      </c>
      <c r="BC6" s="153" t="s">
        <v>543</v>
      </c>
      <c r="BD6" s="153" t="s">
        <v>88</v>
      </c>
    </row>
    <row r="7" ht="16.5" customHeight="1">
      <c r="B7" s="28"/>
      <c r="C7" s="29"/>
      <c r="D7" s="29"/>
      <c r="E7" s="156" t="str">
        <f>'Rekapitulace stavby'!K6</f>
        <v>Cyklostezka podél silnice II/606 v Pomezí nad Ohří - I. a III. etapa - část KSÚS</v>
      </c>
      <c r="F7" s="40"/>
      <c r="G7" s="40"/>
      <c r="H7" s="40"/>
      <c r="I7" s="155"/>
      <c r="J7" s="29"/>
      <c r="K7" s="31"/>
      <c r="AZ7" s="153" t="s">
        <v>419</v>
      </c>
      <c r="BA7" s="153" t="s">
        <v>542</v>
      </c>
      <c r="BB7" s="153" t="s">
        <v>120</v>
      </c>
      <c r="BC7" s="153" t="s">
        <v>232</v>
      </c>
      <c r="BD7" s="153" t="s">
        <v>88</v>
      </c>
    </row>
    <row r="8">
      <c r="B8" s="28"/>
      <c r="C8" s="29"/>
      <c r="D8" s="40" t="s">
        <v>139</v>
      </c>
      <c r="E8" s="29"/>
      <c r="F8" s="29"/>
      <c r="G8" s="29"/>
      <c r="H8" s="29"/>
      <c r="I8" s="155"/>
      <c r="J8" s="29"/>
      <c r="K8" s="31"/>
      <c r="AZ8" s="153" t="s">
        <v>160</v>
      </c>
      <c r="BA8" s="153" t="s">
        <v>542</v>
      </c>
      <c r="BB8" s="153" t="s">
        <v>130</v>
      </c>
      <c r="BC8" s="153" t="s">
        <v>544</v>
      </c>
      <c r="BD8" s="153" t="s">
        <v>88</v>
      </c>
    </row>
    <row r="9" s="1" customFormat="1" ht="16.5" customHeight="1">
      <c r="B9" s="46"/>
      <c r="C9" s="47"/>
      <c r="D9" s="47"/>
      <c r="E9" s="156" t="s">
        <v>545</v>
      </c>
      <c r="F9" s="47"/>
      <c r="G9" s="47"/>
      <c r="H9" s="47"/>
      <c r="I9" s="157"/>
      <c r="J9" s="47"/>
      <c r="K9" s="51"/>
      <c r="AZ9" s="153" t="s">
        <v>122</v>
      </c>
      <c r="BA9" s="153" t="s">
        <v>133</v>
      </c>
      <c r="BB9" s="153" t="s">
        <v>120</v>
      </c>
      <c r="BC9" s="153" t="s">
        <v>10</v>
      </c>
      <c r="BD9" s="153" t="s">
        <v>88</v>
      </c>
    </row>
    <row r="10" s="1" customFormat="1">
      <c r="B10" s="46"/>
      <c r="C10" s="47"/>
      <c r="D10" s="40" t="s">
        <v>146</v>
      </c>
      <c r="E10" s="47"/>
      <c r="F10" s="47"/>
      <c r="G10" s="47"/>
      <c r="H10" s="47"/>
      <c r="I10" s="157"/>
      <c r="J10" s="47"/>
      <c r="K10" s="51"/>
      <c r="AZ10" s="153" t="s">
        <v>166</v>
      </c>
      <c r="BA10" s="153" t="s">
        <v>148</v>
      </c>
      <c r="BB10" s="153" t="s">
        <v>137</v>
      </c>
      <c r="BC10" s="153" t="s">
        <v>546</v>
      </c>
      <c r="BD10" s="153" t="s">
        <v>88</v>
      </c>
    </row>
    <row r="11" s="1" customFormat="1" ht="36.96" customHeight="1">
      <c r="B11" s="46"/>
      <c r="C11" s="47"/>
      <c r="D11" s="47"/>
      <c r="E11" s="158" t="s">
        <v>547</v>
      </c>
      <c r="F11" s="47"/>
      <c r="G11" s="47"/>
      <c r="H11" s="47"/>
      <c r="I11" s="157"/>
      <c r="J11" s="47"/>
      <c r="K11" s="51"/>
    </row>
    <row r="12" s="1" customFormat="1">
      <c r="B12" s="46"/>
      <c r="C12" s="47"/>
      <c r="D12" s="47"/>
      <c r="E12" s="47"/>
      <c r="F12" s="47"/>
      <c r="G12" s="47"/>
      <c r="H12" s="47"/>
      <c r="I12" s="157"/>
      <c r="J12" s="47"/>
      <c r="K12" s="51"/>
    </row>
    <row r="13" s="1" customFormat="1" ht="14.4" customHeight="1">
      <c r="B13" s="46"/>
      <c r="C13" s="47"/>
      <c r="D13" s="40" t="s">
        <v>20</v>
      </c>
      <c r="E13" s="47"/>
      <c r="F13" s="35" t="s">
        <v>87</v>
      </c>
      <c r="G13" s="47"/>
      <c r="H13" s="47"/>
      <c r="I13" s="159" t="s">
        <v>22</v>
      </c>
      <c r="J13" s="35" t="s">
        <v>157</v>
      </c>
      <c r="K13" s="51"/>
    </row>
    <row r="14" s="1" customFormat="1" ht="14.4" customHeight="1">
      <c r="B14" s="46"/>
      <c r="C14" s="47"/>
      <c r="D14" s="40" t="s">
        <v>24</v>
      </c>
      <c r="E14" s="47"/>
      <c r="F14" s="35" t="s">
        <v>25</v>
      </c>
      <c r="G14" s="47"/>
      <c r="H14" s="47"/>
      <c r="I14" s="159" t="s">
        <v>26</v>
      </c>
      <c r="J14" s="160" t="str">
        <f>'Rekapitulace stavby'!AN8</f>
        <v>13. 3. 2016</v>
      </c>
      <c r="K14" s="51"/>
    </row>
    <row r="15" s="1" customFormat="1" ht="10.8" customHeight="1">
      <c r="B15" s="46"/>
      <c r="C15" s="47"/>
      <c r="D15" s="47"/>
      <c r="E15" s="47"/>
      <c r="F15" s="47"/>
      <c r="G15" s="47"/>
      <c r="H15" s="47"/>
      <c r="I15" s="157"/>
      <c r="J15" s="47"/>
      <c r="K15" s="51"/>
    </row>
    <row r="16" s="1" customFormat="1" ht="14.4" customHeight="1">
      <c r="B16" s="46"/>
      <c r="C16" s="47"/>
      <c r="D16" s="40" t="s">
        <v>28</v>
      </c>
      <c r="E16" s="47"/>
      <c r="F16" s="47"/>
      <c r="G16" s="47"/>
      <c r="H16" s="47"/>
      <c r="I16" s="159" t="s">
        <v>29</v>
      </c>
      <c r="J16" s="35" t="s">
        <v>30</v>
      </c>
      <c r="K16" s="51"/>
    </row>
    <row r="17" s="1" customFormat="1" ht="18" customHeight="1">
      <c r="B17" s="46"/>
      <c r="C17" s="47"/>
      <c r="D17" s="47"/>
      <c r="E17" s="35" t="s">
        <v>31</v>
      </c>
      <c r="F17" s="47"/>
      <c r="G17" s="47"/>
      <c r="H17" s="47"/>
      <c r="I17" s="159" t="s">
        <v>32</v>
      </c>
      <c r="J17" s="35" t="s">
        <v>33</v>
      </c>
      <c r="K17" s="51"/>
    </row>
    <row r="18" s="1" customFormat="1" ht="6.96" customHeight="1">
      <c r="B18" s="46"/>
      <c r="C18" s="47"/>
      <c r="D18" s="47"/>
      <c r="E18" s="47"/>
      <c r="F18" s="47"/>
      <c r="G18" s="47"/>
      <c r="H18" s="47"/>
      <c r="I18" s="157"/>
      <c r="J18" s="47"/>
      <c r="K18" s="51"/>
    </row>
    <row r="19" s="1" customFormat="1" ht="14.4" customHeight="1">
      <c r="B19" s="46"/>
      <c r="C19" s="47"/>
      <c r="D19" s="40" t="s">
        <v>34</v>
      </c>
      <c r="E19" s="47"/>
      <c r="F19" s="47"/>
      <c r="G19" s="47"/>
      <c r="H19" s="47"/>
      <c r="I19" s="159" t="s">
        <v>29</v>
      </c>
      <c r="J19" s="35" t="str">
        <f>IF('Rekapitulace stavby'!AN13="Vyplň údaj","",IF('Rekapitulace stavby'!AN13="","",'Rekapitulace stavby'!AN13))</f>
        <v/>
      </c>
      <c r="K19" s="51"/>
    </row>
    <row r="20" s="1" customFormat="1" ht="18" customHeight="1">
      <c r="B20" s="46"/>
      <c r="C20" s="47"/>
      <c r="D20" s="47"/>
      <c r="E20" s="35" t="str">
        <f>IF('Rekapitulace stavby'!E14="Vyplň údaj","",IF('Rekapitulace stavby'!E14="","",'Rekapitulace stavby'!E14))</f>
        <v/>
      </c>
      <c r="F20" s="47"/>
      <c r="G20" s="47"/>
      <c r="H20" s="47"/>
      <c r="I20" s="159" t="s">
        <v>32</v>
      </c>
      <c r="J20" s="35" t="str">
        <f>IF('Rekapitulace stavby'!AN14="Vyplň údaj","",IF('Rekapitulace stavby'!AN14="","",'Rekapitulace stavby'!AN14))</f>
        <v/>
      </c>
      <c r="K20" s="51"/>
    </row>
    <row r="21" s="1" customFormat="1" ht="6.96" customHeight="1">
      <c r="B21" s="46"/>
      <c r="C21" s="47"/>
      <c r="D21" s="47"/>
      <c r="E21" s="47"/>
      <c r="F21" s="47"/>
      <c r="G21" s="47"/>
      <c r="H21" s="47"/>
      <c r="I21" s="157"/>
      <c r="J21" s="47"/>
      <c r="K21" s="51"/>
    </row>
    <row r="22" s="1" customFormat="1" ht="14.4" customHeight="1">
      <c r="B22" s="46"/>
      <c r="C22" s="47"/>
      <c r="D22" s="40" t="s">
        <v>36</v>
      </c>
      <c r="E22" s="47"/>
      <c r="F22" s="47"/>
      <c r="G22" s="47"/>
      <c r="H22" s="47"/>
      <c r="I22" s="159" t="s">
        <v>29</v>
      </c>
      <c r="J22" s="35" t="s">
        <v>37</v>
      </c>
      <c r="K22" s="51"/>
    </row>
    <row r="23" s="1" customFormat="1" ht="18" customHeight="1">
      <c r="B23" s="46"/>
      <c r="C23" s="47"/>
      <c r="D23" s="47"/>
      <c r="E23" s="35" t="s">
        <v>38</v>
      </c>
      <c r="F23" s="47"/>
      <c r="G23" s="47"/>
      <c r="H23" s="47"/>
      <c r="I23" s="159" t="s">
        <v>32</v>
      </c>
      <c r="J23" s="35" t="s">
        <v>39</v>
      </c>
      <c r="K23" s="51"/>
    </row>
    <row r="24" s="1" customFormat="1" ht="6.96" customHeight="1">
      <c r="B24" s="46"/>
      <c r="C24" s="47"/>
      <c r="D24" s="47"/>
      <c r="E24" s="47"/>
      <c r="F24" s="47"/>
      <c r="G24" s="47"/>
      <c r="H24" s="47"/>
      <c r="I24" s="157"/>
      <c r="J24" s="47"/>
      <c r="K24" s="51"/>
    </row>
    <row r="25" s="1" customFormat="1" ht="14.4" customHeight="1">
      <c r="B25" s="46"/>
      <c r="C25" s="47"/>
      <c r="D25" s="40" t="s">
        <v>41</v>
      </c>
      <c r="E25" s="47"/>
      <c r="F25" s="47"/>
      <c r="G25" s="47"/>
      <c r="H25" s="47"/>
      <c r="I25" s="157"/>
      <c r="J25" s="47"/>
      <c r="K25" s="51"/>
    </row>
    <row r="26" s="7" customFormat="1" ht="28.5" customHeight="1">
      <c r="B26" s="161"/>
      <c r="C26" s="162"/>
      <c r="D26" s="162"/>
      <c r="E26" s="44" t="s">
        <v>169</v>
      </c>
      <c r="F26" s="44"/>
      <c r="G26" s="44"/>
      <c r="H26" s="44"/>
      <c r="I26" s="163"/>
      <c r="J26" s="162"/>
      <c r="K26" s="164"/>
    </row>
    <row r="27" s="1" customFormat="1" ht="6.96" customHeight="1">
      <c r="B27" s="46"/>
      <c r="C27" s="47"/>
      <c r="D27" s="47"/>
      <c r="E27" s="47"/>
      <c r="F27" s="47"/>
      <c r="G27" s="47"/>
      <c r="H27" s="47"/>
      <c r="I27" s="157"/>
      <c r="J27" s="47"/>
      <c r="K27" s="51"/>
    </row>
    <row r="28" s="1" customFormat="1" ht="6.96" customHeight="1">
      <c r="B28" s="46"/>
      <c r="C28" s="47"/>
      <c r="D28" s="106"/>
      <c r="E28" s="106"/>
      <c r="F28" s="106"/>
      <c r="G28" s="106"/>
      <c r="H28" s="106"/>
      <c r="I28" s="165"/>
      <c r="J28" s="106"/>
      <c r="K28" s="166"/>
    </row>
    <row r="29" s="1" customFormat="1" ht="25.44" customHeight="1">
      <c r="B29" s="46"/>
      <c r="C29" s="47"/>
      <c r="D29" s="167" t="s">
        <v>43</v>
      </c>
      <c r="E29" s="47"/>
      <c r="F29" s="47"/>
      <c r="G29" s="47"/>
      <c r="H29" s="47"/>
      <c r="I29" s="157"/>
      <c r="J29" s="168">
        <f>ROUND(J88,2)</f>
        <v>0</v>
      </c>
      <c r="K29" s="51"/>
    </row>
    <row r="30" s="1" customFormat="1" ht="6.96" customHeight="1">
      <c r="B30" s="46"/>
      <c r="C30" s="47"/>
      <c r="D30" s="106"/>
      <c r="E30" s="106"/>
      <c r="F30" s="106"/>
      <c r="G30" s="106"/>
      <c r="H30" s="106"/>
      <c r="I30" s="165"/>
      <c r="J30" s="106"/>
      <c r="K30" s="166"/>
    </row>
    <row r="31" s="1" customFormat="1" ht="14.4" customHeight="1">
      <c r="B31" s="46"/>
      <c r="C31" s="47"/>
      <c r="D31" s="47"/>
      <c r="E31" s="47"/>
      <c r="F31" s="52" t="s">
        <v>45</v>
      </c>
      <c r="G31" s="47"/>
      <c r="H31" s="47"/>
      <c r="I31" s="169" t="s">
        <v>44</v>
      </c>
      <c r="J31" s="52" t="s">
        <v>46</v>
      </c>
      <c r="K31" s="51"/>
    </row>
    <row r="32" s="1" customFormat="1" ht="14.4" customHeight="1">
      <c r="B32" s="46"/>
      <c r="C32" s="47"/>
      <c r="D32" s="55" t="s">
        <v>47</v>
      </c>
      <c r="E32" s="55" t="s">
        <v>48</v>
      </c>
      <c r="F32" s="170">
        <f>ROUND(SUM(BE88:BE222), 2)</f>
        <v>0</v>
      </c>
      <c r="G32" s="47"/>
      <c r="H32" s="47"/>
      <c r="I32" s="171">
        <v>0.20999999999999999</v>
      </c>
      <c r="J32" s="170">
        <f>ROUND(ROUND((SUM(BE88:BE222)), 2)*I32, 2)</f>
        <v>0</v>
      </c>
      <c r="K32" s="51"/>
    </row>
    <row r="33" s="1" customFormat="1" ht="14.4" customHeight="1">
      <c r="B33" s="46"/>
      <c r="C33" s="47"/>
      <c r="D33" s="47"/>
      <c r="E33" s="55" t="s">
        <v>49</v>
      </c>
      <c r="F33" s="170">
        <f>ROUND(SUM(BF88:BF222), 2)</f>
        <v>0</v>
      </c>
      <c r="G33" s="47"/>
      <c r="H33" s="47"/>
      <c r="I33" s="171">
        <v>0.14999999999999999</v>
      </c>
      <c r="J33" s="170">
        <f>ROUND(ROUND((SUM(BF88:BF222)), 2)*I33, 2)</f>
        <v>0</v>
      </c>
      <c r="K33" s="51"/>
    </row>
    <row r="34" hidden="1" s="1" customFormat="1" ht="14.4" customHeight="1">
      <c r="B34" s="46"/>
      <c r="C34" s="47"/>
      <c r="D34" s="47"/>
      <c r="E34" s="55" t="s">
        <v>50</v>
      </c>
      <c r="F34" s="170">
        <f>ROUND(SUM(BG88:BG222), 2)</f>
        <v>0</v>
      </c>
      <c r="G34" s="47"/>
      <c r="H34" s="47"/>
      <c r="I34" s="171">
        <v>0.20999999999999999</v>
      </c>
      <c r="J34" s="170">
        <v>0</v>
      </c>
      <c r="K34" s="51"/>
    </row>
    <row r="35" hidden="1" s="1" customFormat="1" ht="14.4" customHeight="1">
      <c r="B35" s="46"/>
      <c r="C35" s="47"/>
      <c r="D35" s="47"/>
      <c r="E35" s="55" t="s">
        <v>51</v>
      </c>
      <c r="F35" s="170">
        <f>ROUND(SUM(BH88:BH222), 2)</f>
        <v>0</v>
      </c>
      <c r="G35" s="47"/>
      <c r="H35" s="47"/>
      <c r="I35" s="171">
        <v>0.14999999999999999</v>
      </c>
      <c r="J35" s="170">
        <v>0</v>
      </c>
      <c r="K35" s="51"/>
    </row>
    <row r="36" hidden="1" s="1" customFormat="1" ht="14.4" customHeight="1">
      <c r="B36" s="46"/>
      <c r="C36" s="47"/>
      <c r="D36" s="47"/>
      <c r="E36" s="55" t="s">
        <v>52</v>
      </c>
      <c r="F36" s="170">
        <f>ROUND(SUM(BI88:BI222), 2)</f>
        <v>0</v>
      </c>
      <c r="G36" s="47"/>
      <c r="H36" s="47"/>
      <c r="I36" s="171">
        <v>0</v>
      </c>
      <c r="J36" s="170">
        <v>0</v>
      </c>
      <c r="K36" s="51"/>
    </row>
    <row r="37" s="1" customFormat="1" ht="6.96" customHeight="1">
      <c r="B37" s="46"/>
      <c r="C37" s="47"/>
      <c r="D37" s="47"/>
      <c r="E37" s="47"/>
      <c r="F37" s="47"/>
      <c r="G37" s="47"/>
      <c r="H37" s="47"/>
      <c r="I37" s="157"/>
      <c r="J37" s="47"/>
      <c r="K37" s="51"/>
    </row>
    <row r="38" s="1" customFormat="1" ht="25.44" customHeight="1">
      <c r="B38" s="46"/>
      <c r="C38" s="172"/>
      <c r="D38" s="173" t="s">
        <v>53</v>
      </c>
      <c r="E38" s="98"/>
      <c r="F38" s="98"/>
      <c r="G38" s="174" t="s">
        <v>54</v>
      </c>
      <c r="H38" s="175" t="s">
        <v>55</v>
      </c>
      <c r="I38" s="176"/>
      <c r="J38" s="177">
        <f>SUM(J29:J36)</f>
        <v>0</v>
      </c>
      <c r="K38" s="178"/>
    </row>
    <row r="39" s="1" customFormat="1" ht="14.4" customHeight="1">
      <c r="B39" s="67"/>
      <c r="C39" s="68"/>
      <c r="D39" s="68"/>
      <c r="E39" s="68"/>
      <c r="F39" s="68"/>
      <c r="G39" s="68"/>
      <c r="H39" s="68"/>
      <c r="I39" s="179"/>
      <c r="J39" s="68"/>
      <c r="K39" s="69"/>
    </row>
    <row r="43" s="1" customFormat="1" ht="6.96" customHeight="1">
      <c r="B43" s="180"/>
      <c r="C43" s="181"/>
      <c r="D43" s="181"/>
      <c r="E43" s="181"/>
      <c r="F43" s="181"/>
      <c r="G43" s="181"/>
      <c r="H43" s="181"/>
      <c r="I43" s="182"/>
      <c r="J43" s="181"/>
      <c r="K43" s="183"/>
    </row>
    <row r="44" s="1" customFormat="1" ht="36.96" customHeight="1">
      <c r="B44" s="46"/>
      <c r="C44" s="30" t="s">
        <v>170</v>
      </c>
      <c r="D44" s="47"/>
      <c r="E44" s="47"/>
      <c r="F44" s="47"/>
      <c r="G44" s="47"/>
      <c r="H44" s="47"/>
      <c r="I44" s="157"/>
      <c r="J44" s="47"/>
      <c r="K44" s="51"/>
    </row>
    <row r="45" s="1" customFormat="1" ht="6.96" customHeight="1">
      <c r="B45" s="46"/>
      <c r="C45" s="47"/>
      <c r="D45" s="47"/>
      <c r="E45" s="47"/>
      <c r="F45" s="47"/>
      <c r="G45" s="47"/>
      <c r="H45" s="47"/>
      <c r="I45" s="157"/>
      <c r="J45" s="47"/>
      <c r="K45" s="51"/>
    </row>
    <row r="46" s="1" customFormat="1" ht="14.4" customHeight="1">
      <c r="B46" s="46"/>
      <c r="C46" s="40" t="s">
        <v>18</v>
      </c>
      <c r="D46" s="47"/>
      <c r="E46" s="47"/>
      <c r="F46" s="47"/>
      <c r="G46" s="47"/>
      <c r="H46" s="47"/>
      <c r="I46" s="157"/>
      <c r="J46" s="47"/>
      <c r="K46" s="51"/>
    </row>
    <row r="47" s="1" customFormat="1" ht="16.5" customHeight="1">
      <c r="B47" s="46"/>
      <c r="C47" s="47"/>
      <c r="D47" s="47"/>
      <c r="E47" s="156" t="str">
        <f>E7</f>
        <v>Cyklostezka podél silnice II/606 v Pomezí nad Ohří - I. a III. etapa - část KSÚS</v>
      </c>
      <c r="F47" s="40"/>
      <c r="G47" s="40"/>
      <c r="H47" s="40"/>
      <c r="I47" s="157"/>
      <c r="J47" s="47"/>
      <c r="K47" s="51"/>
    </row>
    <row r="48">
      <c r="B48" s="28"/>
      <c r="C48" s="40" t="s">
        <v>139</v>
      </c>
      <c r="D48" s="29"/>
      <c r="E48" s="29"/>
      <c r="F48" s="29"/>
      <c r="G48" s="29"/>
      <c r="H48" s="29"/>
      <c r="I48" s="155"/>
      <c r="J48" s="29"/>
      <c r="K48" s="31"/>
    </row>
    <row r="49" s="1" customFormat="1" ht="16.5" customHeight="1">
      <c r="B49" s="46"/>
      <c r="C49" s="47"/>
      <c r="D49" s="47"/>
      <c r="E49" s="156" t="s">
        <v>545</v>
      </c>
      <c r="F49" s="47"/>
      <c r="G49" s="47"/>
      <c r="H49" s="47"/>
      <c r="I49" s="157"/>
      <c r="J49" s="47"/>
      <c r="K49" s="51"/>
    </row>
    <row r="50" s="1" customFormat="1" ht="14.4" customHeight="1">
      <c r="B50" s="46"/>
      <c r="C50" s="40" t="s">
        <v>146</v>
      </c>
      <c r="D50" s="47"/>
      <c r="E50" s="47"/>
      <c r="F50" s="47"/>
      <c r="G50" s="47"/>
      <c r="H50" s="47"/>
      <c r="I50" s="157"/>
      <c r="J50" s="47"/>
      <c r="K50" s="51"/>
    </row>
    <row r="51" s="1" customFormat="1" ht="17.25" customHeight="1">
      <c r="B51" s="46"/>
      <c r="C51" s="47"/>
      <c r="D51" s="47"/>
      <c r="E51" s="158" t="str">
        <f>E11</f>
        <v>2015-34-108-SP - SO 108 – Soupis prací - Velkoplošná výsprava silnice II/606</v>
      </c>
      <c r="F51" s="47"/>
      <c r="G51" s="47"/>
      <c r="H51" s="47"/>
      <c r="I51" s="157"/>
      <c r="J51" s="47"/>
      <c r="K51" s="51"/>
    </row>
    <row r="52" s="1" customFormat="1" ht="6.96" customHeight="1">
      <c r="B52" s="46"/>
      <c r="C52" s="47"/>
      <c r="D52" s="47"/>
      <c r="E52" s="47"/>
      <c r="F52" s="47"/>
      <c r="G52" s="47"/>
      <c r="H52" s="47"/>
      <c r="I52" s="157"/>
      <c r="J52" s="47"/>
      <c r="K52" s="51"/>
    </row>
    <row r="53" s="1" customFormat="1" ht="18" customHeight="1">
      <c r="B53" s="46"/>
      <c r="C53" s="40" t="s">
        <v>24</v>
      </c>
      <c r="D53" s="47"/>
      <c r="E53" s="47"/>
      <c r="F53" s="35" t="str">
        <f>F14</f>
        <v>Pomezí nad Ohří</v>
      </c>
      <c r="G53" s="47"/>
      <c r="H53" s="47"/>
      <c r="I53" s="159" t="s">
        <v>26</v>
      </c>
      <c r="J53" s="160" t="str">
        <f>IF(J14="","",J14)</f>
        <v>13. 3. 2016</v>
      </c>
      <c r="K53" s="51"/>
    </row>
    <row r="54" s="1" customFormat="1" ht="6.96" customHeight="1">
      <c r="B54" s="46"/>
      <c r="C54" s="47"/>
      <c r="D54" s="47"/>
      <c r="E54" s="47"/>
      <c r="F54" s="47"/>
      <c r="G54" s="47"/>
      <c r="H54" s="47"/>
      <c r="I54" s="157"/>
      <c r="J54" s="47"/>
      <c r="K54" s="51"/>
    </row>
    <row r="55" s="1" customFormat="1">
      <c r="B55" s="46"/>
      <c r="C55" s="40" t="s">
        <v>28</v>
      </c>
      <c r="D55" s="47"/>
      <c r="E55" s="47"/>
      <c r="F55" s="35" t="str">
        <f>E17</f>
        <v>KSÚS KK p.o.</v>
      </c>
      <c r="G55" s="47"/>
      <c r="H55" s="47"/>
      <c r="I55" s="159" t="s">
        <v>36</v>
      </c>
      <c r="J55" s="44" t="str">
        <f>E23</f>
        <v>Ing. Martin Haueisen</v>
      </c>
      <c r="K55" s="51"/>
    </row>
    <row r="56" s="1" customFormat="1" ht="14.4" customHeight="1">
      <c r="B56" s="46"/>
      <c r="C56" s="40" t="s">
        <v>34</v>
      </c>
      <c r="D56" s="47"/>
      <c r="E56" s="47"/>
      <c r="F56" s="35" t="str">
        <f>IF(E20="","",E20)</f>
        <v/>
      </c>
      <c r="G56" s="47"/>
      <c r="H56" s="47"/>
      <c r="I56" s="157"/>
      <c r="J56" s="184"/>
      <c r="K56" s="51"/>
    </row>
    <row r="57" s="1" customFormat="1" ht="10.32" customHeight="1">
      <c r="B57" s="46"/>
      <c r="C57" s="47"/>
      <c r="D57" s="47"/>
      <c r="E57" s="47"/>
      <c r="F57" s="47"/>
      <c r="G57" s="47"/>
      <c r="H57" s="47"/>
      <c r="I57" s="157"/>
      <c r="J57" s="47"/>
      <c r="K57" s="51"/>
    </row>
    <row r="58" s="1" customFormat="1" ht="29.28" customHeight="1">
      <c r="B58" s="46"/>
      <c r="C58" s="185" t="s">
        <v>171</v>
      </c>
      <c r="D58" s="172"/>
      <c r="E58" s="172"/>
      <c r="F58" s="172"/>
      <c r="G58" s="172"/>
      <c r="H58" s="172"/>
      <c r="I58" s="186"/>
      <c r="J58" s="187" t="s">
        <v>172</v>
      </c>
      <c r="K58" s="188"/>
    </row>
    <row r="59" s="1" customFormat="1" ht="10.32" customHeight="1">
      <c r="B59" s="46"/>
      <c r="C59" s="47"/>
      <c r="D59" s="47"/>
      <c r="E59" s="47"/>
      <c r="F59" s="47"/>
      <c r="G59" s="47"/>
      <c r="H59" s="47"/>
      <c r="I59" s="157"/>
      <c r="J59" s="47"/>
      <c r="K59" s="51"/>
    </row>
    <row r="60" s="1" customFormat="1" ht="29.28" customHeight="1">
      <c r="B60" s="46"/>
      <c r="C60" s="189" t="s">
        <v>173</v>
      </c>
      <c r="D60" s="47"/>
      <c r="E60" s="47"/>
      <c r="F60" s="47"/>
      <c r="G60" s="47"/>
      <c r="H60" s="47"/>
      <c r="I60" s="157"/>
      <c r="J60" s="168">
        <f>J88</f>
        <v>0</v>
      </c>
      <c r="K60" s="51"/>
      <c r="AU60" s="24" t="s">
        <v>174</v>
      </c>
    </row>
    <row r="61" s="8" customFormat="1" ht="24.96" customHeight="1">
      <c r="B61" s="190"/>
      <c r="C61" s="191"/>
      <c r="D61" s="192" t="s">
        <v>175</v>
      </c>
      <c r="E61" s="193"/>
      <c r="F61" s="193"/>
      <c r="G61" s="193"/>
      <c r="H61" s="193"/>
      <c r="I61" s="194"/>
      <c r="J61" s="195">
        <f>J89</f>
        <v>0</v>
      </c>
      <c r="K61" s="196"/>
    </row>
    <row r="62" s="9" customFormat="1" ht="19.92" customHeight="1">
      <c r="B62" s="197"/>
      <c r="C62" s="198"/>
      <c r="D62" s="199" t="s">
        <v>176</v>
      </c>
      <c r="E62" s="200"/>
      <c r="F62" s="200"/>
      <c r="G62" s="200"/>
      <c r="H62" s="200"/>
      <c r="I62" s="201"/>
      <c r="J62" s="202">
        <f>J90</f>
        <v>0</v>
      </c>
      <c r="K62" s="203"/>
    </row>
    <row r="63" s="9" customFormat="1" ht="19.92" customHeight="1">
      <c r="B63" s="197"/>
      <c r="C63" s="198"/>
      <c r="D63" s="199" t="s">
        <v>180</v>
      </c>
      <c r="E63" s="200"/>
      <c r="F63" s="200"/>
      <c r="G63" s="200"/>
      <c r="H63" s="200"/>
      <c r="I63" s="201"/>
      <c r="J63" s="202">
        <f>J112</f>
        <v>0</v>
      </c>
      <c r="K63" s="203"/>
    </row>
    <row r="64" s="9" customFormat="1" ht="19.92" customHeight="1">
      <c r="B64" s="197"/>
      <c r="C64" s="198"/>
      <c r="D64" s="199" t="s">
        <v>182</v>
      </c>
      <c r="E64" s="200"/>
      <c r="F64" s="200"/>
      <c r="G64" s="200"/>
      <c r="H64" s="200"/>
      <c r="I64" s="201"/>
      <c r="J64" s="202">
        <f>J153</f>
        <v>0</v>
      </c>
      <c r="K64" s="203"/>
    </row>
    <row r="65" s="9" customFormat="1" ht="19.92" customHeight="1">
      <c r="B65" s="197"/>
      <c r="C65" s="198"/>
      <c r="D65" s="199" t="s">
        <v>184</v>
      </c>
      <c r="E65" s="200"/>
      <c r="F65" s="200"/>
      <c r="G65" s="200"/>
      <c r="H65" s="200"/>
      <c r="I65" s="201"/>
      <c r="J65" s="202">
        <f>J192</f>
        <v>0</v>
      </c>
      <c r="K65" s="203"/>
    </row>
    <row r="66" s="9" customFormat="1" ht="19.92" customHeight="1">
      <c r="B66" s="197"/>
      <c r="C66" s="198"/>
      <c r="D66" s="199" t="s">
        <v>185</v>
      </c>
      <c r="E66" s="200"/>
      <c r="F66" s="200"/>
      <c r="G66" s="200"/>
      <c r="H66" s="200"/>
      <c r="I66" s="201"/>
      <c r="J66" s="202">
        <f>J194</f>
        <v>0</v>
      </c>
      <c r="K66" s="203"/>
    </row>
    <row r="67" s="1" customFormat="1" ht="21.84" customHeight="1">
      <c r="B67" s="46"/>
      <c r="C67" s="47"/>
      <c r="D67" s="47"/>
      <c r="E67" s="47"/>
      <c r="F67" s="47"/>
      <c r="G67" s="47"/>
      <c r="H67" s="47"/>
      <c r="I67" s="157"/>
      <c r="J67" s="47"/>
      <c r="K67" s="51"/>
    </row>
    <row r="68" s="1" customFormat="1" ht="6.96" customHeight="1">
      <c r="B68" s="67"/>
      <c r="C68" s="68"/>
      <c r="D68" s="68"/>
      <c r="E68" s="68"/>
      <c r="F68" s="68"/>
      <c r="G68" s="68"/>
      <c r="H68" s="68"/>
      <c r="I68" s="179"/>
      <c r="J68" s="68"/>
      <c r="K68" s="69"/>
    </row>
    <row r="72" s="1" customFormat="1" ht="6.96" customHeight="1">
      <c r="B72" s="70"/>
      <c r="C72" s="71"/>
      <c r="D72" s="71"/>
      <c r="E72" s="71"/>
      <c r="F72" s="71"/>
      <c r="G72" s="71"/>
      <c r="H72" s="71"/>
      <c r="I72" s="182"/>
      <c r="J72" s="71"/>
      <c r="K72" s="71"/>
      <c r="L72" s="72"/>
    </row>
    <row r="73" s="1" customFormat="1" ht="36.96" customHeight="1">
      <c r="B73" s="46"/>
      <c r="C73" s="73" t="s">
        <v>186</v>
      </c>
      <c r="D73" s="74"/>
      <c r="E73" s="74"/>
      <c r="F73" s="74"/>
      <c r="G73" s="74"/>
      <c r="H73" s="74"/>
      <c r="I73" s="204"/>
      <c r="J73" s="74"/>
      <c r="K73" s="74"/>
      <c r="L73" s="72"/>
    </row>
    <row r="74" s="1" customFormat="1" ht="6.96" customHeight="1">
      <c r="B74" s="46"/>
      <c r="C74" s="74"/>
      <c r="D74" s="74"/>
      <c r="E74" s="74"/>
      <c r="F74" s="74"/>
      <c r="G74" s="74"/>
      <c r="H74" s="74"/>
      <c r="I74" s="204"/>
      <c r="J74" s="74"/>
      <c r="K74" s="74"/>
      <c r="L74" s="72"/>
    </row>
    <row r="75" s="1" customFormat="1" ht="14.4" customHeight="1">
      <c r="B75" s="46"/>
      <c r="C75" s="76" t="s">
        <v>18</v>
      </c>
      <c r="D75" s="74"/>
      <c r="E75" s="74"/>
      <c r="F75" s="74"/>
      <c r="G75" s="74"/>
      <c r="H75" s="74"/>
      <c r="I75" s="204"/>
      <c r="J75" s="74"/>
      <c r="K75" s="74"/>
      <c r="L75" s="72"/>
    </row>
    <row r="76" s="1" customFormat="1" ht="16.5" customHeight="1">
      <c r="B76" s="46"/>
      <c r="C76" s="74"/>
      <c r="D76" s="74"/>
      <c r="E76" s="205" t="str">
        <f>E7</f>
        <v>Cyklostezka podél silnice II/606 v Pomezí nad Ohří - I. a III. etapa - část KSÚS</v>
      </c>
      <c r="F76" s="76"/>
      <c r="G76" s="76"/>
      <c r="H76" s="76"/>
      <c r="I76" s="204"/>
      <c r="J76" s="74"/>
      <c r="K76" s="74"/>
      <c r="L76" s="72"/>
    </row>
    <row r="77">
      <c r="B77" s="28"/>
      <c r="C77" s="76" t="s">
        <v>139</v>
      </c>
      <c r="D77" s="206"/>
      <c r="E77" s="206"/>
      <c r="F77" s="206"/>
      <c r="G77" s="206"/>
      <c r="H77" s="206"/>
      <c r="I77" s="148"/>
      <c r="J77" s="206"/>
      <c r="K77" s="206"/>
      <c r="L77" s="207"/>
    </row>
    <row r="78" s="1" customFormat="1" ht="16.5" customHeight="1">
      <c r="B78" s="46"/>
      <c r="C78" s="74"/>
      <c r="D78" s="74"/>
      <c r="E78" s="205" t="s">
        <v>545</v>
      </c>
      <c r="F78" s="74"/>
      <c r="G78" s="74"/>
      <c r="H78" s="74"/>
      <c r="I78" s="204"/>
      <c r="J78" s="74"/>
      <c r="K78" s="74"/>
      <c r="L78" s="72"/>
    </row>
    <row r="79" s="1" customFormat="1" ht="14.4" customHeight="1">
      <c r="B79" s="46"/>
      <c r="C79" s="76" t="s">
        <v>146</v>
      </c>
      <c r="D79" s="74"/>
      <c r="E79" s="74"/>
      <c r="F79" s="74"/>
      <c r="G79" s="74"/>
      <c r="H79" s="74"/>
      <c r="I79" s="204"/>
      <c r="J79" s="74"/>
      <c r="K79" s="74"/>
      <c r="L79" s="72"/>
    </row>
    <row r="80" s="1" customFormat="1" ht="17.25" customHeight="1">
      <c r="B80" s="46"/>
      <c r="C80" s="74"/>
      <c r="D80" s="74"/>
      <c r="E80" s="82" t="str">
        <f>E11</f>
        <v>2015-34-108-SP - SO 108 – Soupis prací - Velkoplošná výsprava silnice II/606</v>
      </c>
      <c r="F80" s="74"/>
      <c r="G80" s="74"/>
      <c r="H80" s="74"/>
      <c r="I80" s="204"/>
      <c r="J80" s="74"/>
      <c r="K80" s="74"/>
      <c r="L80" s="72"/>
    </row>
    <row r="81" s="1" customFormat="1" ht="6.96" customHeight="1">
      <c r="B81" s="46"/>
      <c r="C81" s="74"/>
      <c r="D81" s="74"/>
      <c r="E81" s="74"/>
      <c r="F81" s="74"/>
      <c r="G81" s="74"/>
      <c r="H81" s="74"/>
      <c r="I81" s="204"/>
      <c r="J81" s="74"/>
      <c r="K81" s="74"/>
      <c r="L81" s="72"/>
    </row>
    <row r="82" s="1" customFormat="1" ht="18" customHeight="1">
      <c r="B82" s="46"/>
      <c r="C82" s="76" t="s">
        <v>24</v>
      </c>
      <c r="D82" s="74"/>
      <c r="E82" s="74"/>
      <c r="F82" s="208" t="str">
        <f>F14</f>
        <v>Pomezí nad Ohří</v>
      </c>
      <c r="G82" s="74"/>
      <c r="H82" s="74"/>
      <c r="I82" s="209" t="s">
        <v>26</v>
      </c>
      <c r="J82" s="85" t="str">
        <f>IF(J14="","",J14)</f>
        <v>13. 3. 2016</v>
      </c>
      <c r="K82" s="74"/>
      <c r="L82" s="72"/>
    </row>
    <row r="83" s="1" customFormat="1" ht="6.96" customHeight="1">
      <c r="B83" s="46"/>
      <c r="C83" s="74"/>
      <c r="D83" s="74"/>
      <c r="E83" s="74"/>
      <c r="F83" s="74"/>
      <c r="G83" s="74"/>
      <c r="H83" s="74"/>
      <c r="I83" s="204"/>
      <c r="J83" s="74"/>
      <c r="K83" s="74"/>
      <c r="L83" s="72"/>
    </row>
    <row r="84" s="1" customFormat="1">
      <c r="B84" s="46"/>
      <c r="C84" s="76" t="s">
        <v>28</v>
      </c>
      <c r="D84" s="74"/>
      <c r="E84" s="74"/>
      <c r="F84" s="208" t="str">
        <f>E17</f>
        <v>KSÚS KK p.o.</v>
      </c>
      <c r="G84" s="74"/>
      <c r="H84" s="74"/>
      <c r="I84" s="209" t="s">
        <v>36</v>
      </c>
      <c r="J84" s="208" t="str">
        <f>E23</f>
        <v>Ing. Martin Haueisen</v>
      </c>
      <c r="K84" s="74"/>
      <c r="L84" s="72"/>
    </row>
    <row r="85" s="1" customFormat="1" ht="14.4" customHeight="1">
      <c r="B85" s="46"/>
      <c r="C85" s="76" t="s">
        <v>34</v>
      </c>
      <c r="D85" s="74"/>
      <c r="E85" s="74"/>
      <c r="F85" s="208" t="str">
        <f>IF(E20="","",E20)</f>
        <v/>
      </c>
      <c r="G85" s="74"/>
      <c r="H85" s="74"/>
      <c r="I85" s="204"/>
      <c r="J85" s="74"/>
      <c r="K85" s="74"/>
      <c r="L85" s="72"/>
    </row>
    <row r="86" s="1" customFormat="1" ht="10.32" customHeight="1">
      <c r="B86" s="46"/>
      <c r="C86" s="74"/>
      <c r="D86" s="74"/>
      <c r="E86" s="74"/>
      <c r="F86" s="74"/>
      <c r="G86" s="74"/>
      <c r="H86" s="74"/>
      <c r="I86" s="204"/>
      <c r="J86" s="74"/>
      <c r="K86" s="74"/>
      <c r="L86" s="72"/>
    </row>
    <row r="87" s="10" customFormat="1" ht="29.28" customHeight="1">
      <c r="B87" s="210"/>
      <c r="C87" s="211" t="s">
        <v>187</v>
      </c>
      <c r="D87" s="212" t="s">
        <v>62</v>
      </c>
      <c r="E87" s="212" t="s">
        <v>58</v>
      </c>
      <c r="F87" s="212" t="s">
        <v>188</v>
      </c>
      <c r="G87" s="212" t="s">
        <v>189</v>
      </c>
      <c r="H87" s="212" t="s">
        <v>190</v>
      </c>
      <c r="I87" s="213" t="s">
        <v>191</v>
      </c>
      <c r="J87" s="212" t="s">
        <v>172</v>
      </c>
      <c r="K87" s="214" t="s">
        <v>192</v>
      </c>
      <c r="L87" s="215"/>
      <c r="M87" s="102" t="s">
        <v>193</v>
      </c>
      <c r="N87" s="103" t="s">
        <v>47</v>
      </c>
      <c r="O87" s="103" t="s">
        <v>194</v>
      </c>
      <c r="P87" s="103" t="s">
        <v>195</v>
      </c>
      <c r="Q87" s="103" t="s">
        <v>196</v>
      </c>
      <c r="R87" s="103" t="s">
        <v>197</v>
      </c>
      <c r="S87" s="103" t="s">
        <v>198</v>
      </c>
      <c r="T87" s="104" t="s">
        <v>199</v>
      </c>
    </row>
    <row r="88" s="1" customFormat="1" ht="29.28" customHeight="1">
      <c r="B88" s="46"/>
      <c r="C88" s="108" t="s">
        <v>173</v>
      </c>
      <c r="D88" s="74"/>
      <c r="E88" s="74"/>
      <c r="F88" s="74"/>
      <c r="G88" s="74"/>
      <c r="H88" s="74"/>
      <c r="I88" s="204"/>
      <c r="J88" s="216">
        <f>BK88</f>
        <v>0</v>
      </c>
      <c r="K88" s="74"/>
      <c r="L88" s="72"/>
      <c r="M88" s="105"/>
      <c r="N88" s="106"/>
      <c r="O88" s="106"/>
      <c r="P88" s="217">
        <f>P89</f>
        <v>0</v>
      </c>
      <c r="Q88" s="106"/>
      <c r="R88" s="217">
        <f>R89</f>
        <v>196.69320249999998</v>
      </c>
      <c r="S88" s="106"/>
      <c r="T88" s="218">
        <f>T89</f>
        <v>660.49299999999994</v>
      </c>
      <c r="AT88" s="24" t="s">
        <v>77</v>
      </c>
      <c r="AU88" s="24" t="s">
        <v>174</v>
      </c>
      <c r="BK88" s="219">
        <f>BK89</f>
        <v>0</v>
      </c>
    </row>
    <row r="89" s="11" customFormat="1" ht="37.44" customHeight="1">
      <c r="B89" s="220"/>
      <c r="C89" s="221"/>
      <c r="D89" s="222" t="s">
        <v>77</v>
      </c>
      <c r="E89" s="223" t="s">
        <v>200</v>
      </c>
      <c r="F89" s="223" t="s">
        <v>201</v>
      </c>
      <c r="G89" s="221"/>
      <c r="H89" s="221"/>
      <c r="I89" s="224"/>
      <c r="J89" s="225">
        <f>BK89</f>
        <v>0</v>
      </c>
      <c r="K89" s="221"/>
      <c r="L89" s="226"/>
      <c r="M89" s="227"/>
      <c r="N89" s="228"/>
      <c r="O89" s="228"/>
      <c r="P89" s="229">
        <f>P90+P112+P153+P192+P194</f>
        <v>0</v>
      </c>
      <c r="Q89" s="228"/>
      <c r="R89" s="229">
        <f>R90+R112+R153+R192+R194</f>
        <v>196.69320249999998</v>
      </c>
      <c r="S89" s="228"/>
      <c r="T89" s="230">
        <f>T90+T112+T153+T192+T194</f>
        <v>660.49299999999994</v>
      </c>
      <c r="AR89" s="231" t="s">
        <v>85</v>
      </c>
      <c r="AT89" s="232" t="s">
        <v>77</v>
      </c>
      <c r="AU89" s="232" t="s">
        <v>78</v>
      </c>
      <c r="AY89" s="231" t="s">
        <v>202</v>
      </c>
      <c r="BK89" s="233">
        <f>BK90+BK112+BK153+BK192+BK194</f>
        <v>0</v>
      </c>
    </row>
    <row r="90" s="11" customFormat="1" ht="19.92" customHeight="1">
      <c r="B90" s="220"/>
      <c r="C90" s="221"/>
      <c r="D90" s="222" t="s">
        <v>77</v>
      </c>
      <c r="E90" s="234" t="s">
        <v>85</v>
      </c>
      <c r="F90" s="234" t="s">
        <v>203</v>
      </c>
      <c r="G90" s="221"/>
      <c r="H90" s="221"/>
      <c r="I90" s="224"/>
      <c r="J90" s="235">
        <f>BK90</f>
        <v>0</v>
      </c>
      <c r="K90" s="221"/>
      <c r="L90" s="226"/>
      <c r="M90" s="227"/>
      <c r="N90" s="228"/>
      <c r="O90" s="228"/>
      <c r="P90" s="229">
        <f>SUM(P91:P111)</f>
        <v>0</v>
      </c>
      <c r="Q90" s="228"/>
      <c r="R90" s="229">
        <f>SUM(R91:R111)</f>
        <v>0.35065999999999997</v>
      </c>
      <c r="S90" s="228"/>
      <c r="T90" s="230">
        <f>SUM(T91:T111)</f>
        <v>660.49299999999994</v>
      </c>
      <c r="AR90" s="231" t="s">
        <v>85</v>
      </c>
      <c r="AT90" s="232" t="s">
        <v>77</v>
      </c>
      <c r="AU90" s="232" t="s">
        <v>85</v>
      </c>
      <c r="AY90" s="231" t="s">
        <v>202</v>
      </c>
      <c r="BK90" s="233">
        <f>SUM(BK91:BK111)</f>
        <v>0</v>
      </c>
    </row>
    <row r="91" s="1" customFormat="1" ht="38.25" customHeight="1">
      <c r="B91" s="46"/>
      <c r="C91" s="236" t="s">
        <v>85</v>
      </c>
      <c r="D91" s="236" t="s">
        <v>204</v>
      </c>
      <c r="E91" s="237" t="s">
        <v>548</v>
      </c>
      <c r="F91" s="238" t="s">
        <v>549</v>
      </c>
      <c r="G91" s="239" t="s">
        <v>130</v>
      </c>
      <c r="H91" s="240">
        <v>25</v>
      </c>
      <c r="I91" s="241"/>
      <c r="J91" s="242">
        <f>ROUND(I91*H91,2)</f>
        <v>0</v>
      </c>
      <c r="K91" s="238" t="s">
        <v>207</v>
      </c>
      <c r="L91" s="72"/>
      <c r="M91" s="243" t="s">
        <v>76</v>
      </c>
      <c r="N91" s="244" t="s">
        <v>48</v>
      </c>
      <c r="O91" s="47"/>
      <c r="P91" s="245">
        <f>O91*H91</f>
        <v>0</v>
      </c>
      <c r="Q91" s="245">
        <v>0</v>
      </c>
      <c r="R91" s="245">
        <f>Q91*H91</f>
        <v>0</v>
      </c>
      <c r="S91" s="245">
        <v>0.44</v>
      </c>
      <c r="T91" s="246">
        <f>S91*H91</f>
        <v>11</v>
      </c>
      <c r="AR91" s="24" t="s">
        <v>208</v>
      </c>
      <c r="AT91" s="24" t="s">
        <v>204</v>
      </c>
      <c r="AU91" s="24" t="s">
        <v>88</v>
      </c>
      <c r="AY91" s="24" t="s">
        <v>202</v>
      </c>
      <c r="BE91" s="247">
        <f>IF(N91="základní",J91,0)</f>
        <v>0</v>
      </c>
      <c r="BF91" s="247">
        <f>IF(N91="snížená",J91,0)</f>
        <v>0</v>
      </c>
      <c r="BG91" s="247">
        <f>IF(N91="zákl. přenesená",J91,0)</f>
        <v>0</v>
      </c>
      <c r="BH91" s="247">
        <f>IF(N91="sníž. přenesená",J91,0)</f>
        <v>0</v>
      </c>
      <c r="BI91" s="247">
        <f>IF(N91="nulová",J91,0)</f>
        <v>0</v>
      </c>
      <c r="BJ91" s="24" t="s">
        <v>85</v>
      </c>
      <c r="BK91" s="247">
        <f>ROUND(I91*H91,2)</f>
        <v>0</v>
      </c>
      <c r="BL91" s="24" t="s">
        <v>208</v>
      </c>
      <c r="BM91" s="24" t="s">
        <v>550</v>
      </c>
    </row>
    <row r="92" s="1" customFormat="1">
      <c r="B92" s="46"/>
      <c r="C92" s="74"/>
      <c r="D92" s="248" t="s">
        <v>210</v>
      </c>
      <c r="E92" s="74"/>
      <c r="F92" s="249" t="s">
        <v>485</v>
      </c>
      <c r="G92" s="74"/>
      <c r="H92" s="74"/>
      <c r="I92" s="204"/>
      <c r="J92" s="74"/>
      <c r="K92" s="74"/>
      <c r="L92" s="72"/>
      <c r="M92" s="250"/>
      <c r="N92" s="47"/>
      <c r="O92" s="47"/>
      <c r="P92" s="47"/>
      <c r="Q92" s="47"/>
      <c r="R92" s="47"/>
      <c r="S92" s="47"/>
      <c r="T92" s="95"/>
      <c r="AT92" s="24" t="s">
        <v>210</v>
      </c>
      <c r="AU92" s="24" t="s">
        <v>88</v>
      </c>
    </row>
    <row r="93" s="13" customFormat="1">
      <c r="B93" s="261"/>
      <c r="C93" s="262"/>
      <c r="D93" s="248" t="s">
        <v>212</v>
      </c>
      <c r="E93" s="263" t="s">
        <v>76</v>
      </c>
      <c r="F93" s="264" t="s">
        <v>163</v>
      </c>
      <c r="G93" s="262"/>
      <c r="H93" s="265">
        <v>25</v>
      </c>
      <c r="I93" s="266"/>
      <c r="J93" s="262"/>
      <c r="K93" s="262"/>
      <c r="L93" s="267"/>
      <c r="M93" s="268"/>
      <c r="N93" s="269"/>
      <c r="O93" s="269"/>
      <c r="P93" s="269"/>
      <c r="Q93" s="269"/>
      <c r="R93" s="269"/>
      <c r="S93" s="269"/>
      <c r="T93" s="270"/>
      <c r="AT93" s="271" t="s">
        <v>212</v>
      </c>
      <c r="AU93" s="271" t="s">
        <v>88</v>
      </c>
      <c r="AV93" s="13" t="s">
        <v>88</v>
      </c>
      <c r="AW93" s="13" t="s">
        <v>40</v>
      </c>
      <c r="AX93" s="13" t="s">
        <v>78</v>
      </c>
      <c r="AY93" s="271" t="s">
        <v>202</v>
      </c>
    </row>
    <row r="94" s="14" customFormat="1">
      <c r="B94" s="272"/>
      <c r="C94" s="273"/>
      <c r="D94" s="248" t="s">
        <v>212</v>
      </c>
      <c r="E94" s="274" t="s">
        <v>76</v>
      </c>
      <c r="F94" s="275" t="s">
        <v>216</v>
      </c>
      <c r="G94" s="273"/>
      <c r="H94" s="276">
        <v>25</v>
      </c>
      <c r="I94" s="277"/>
      <c r="J94" s="273"/>
      <c r="K94" s="273"/>
      <c r="L94" s="278"/>
      <c r="M94" s="279"/>
      <c r="N94" s="280"/>
      <c r="O94" s="280"/>
      <c r="P94" s="280"/>
      <c r="Q94" s="280"/>
      <c r="R94" s="280"/>
      <c r="S94" s="280"/>
      <c r="T94" s="281"/>
      <c r="AT94" s="282" t="s">
        <v>212</v>
      </c>
      <c r="AU94" s="282" t="s">
        <v>88</v>
      </c>
      <c r="AV94" s="14" t="s">
        <v>208</v>
      </c>
      <c r="AW94" s="14" t="s">
        <v>40</v>
      </c>
      <c r="AX94" s="14" t="s">
        <v>85</v>
      </c>
      <c r="AY94" s="282" t="s">
        <v>202</v>
      </c>
    </row>
    <row r="95" s="1" customFormat="1" ht="38.25" customHeight="1">
      <c r="B95" s="46"/>
      <c r="C95" s="236" t="s">
        <v>88</v>
      </c>
      <c r="D95" s="236" t="s">
        <v>204</v>
      </c>
      <c r="E95" s="237" t="s">
        <v>551</v>
      </c>
      <c r="F95" s="238" t="s">
        <v>552</v>
      </c>
      <c r="G95" s="239" t="s">
        <v>130</v>
      </c>
      <c r="H95" s="240">
        <v>25</v>
      </c>
      <c r="I95" s="241"/>
      <c r="J95" s="242">
        <f>ROUND(I95*H95,2)</f>
        <v>0</v>
      </c>
      <c r="K95" s="238" t="s">
        <v>207</v>
      </c>
      <c r="L95" s="72"/>
      <c r="M95" s="243" t="s">
        <v>76</v>
      </c>
      <c r="N95" s="244" t="s">
        <v>48</v>
      </c>
      <c r="O95" s="47"/>
      <c r="P95" s="245">
        <f>O95*H95</f>
        <v>0</v>
      </c>
      <c r="Q95" s="245">
        <v>0</v>
      </c>
      <c r="R95" s="245">
        <f>Q95*H95</f>
        <v>0</v>
      </c>
      <c r="S95" s="245">
        <v>0.22</v>
      </c>
      <c r="T95" s="246">
        <f>S95*H95</f>
        <v>5.5</v>
      </c>
      <c r="AR95" s="24" t="s">
        <v>208</v>
      </c>
      <c r="AT95" s="24" t="s">
        <v>204</v>
      </c>
      <c r="AU95" s="24" t="s">
        <v>88</v>
      </c>
      <c r="AY95" s="24" t="s">
        <v>202</v>
      </c>
      <c r="BE95" s="247">
        <f>IF(N95="základní",J95,0)</f>
        <v>0</v>
      </c>
      <c r="BF95" s="247">
        <f>IF(N95="snížená",J95,0)</f>
        <v>0</v>
      </c>
      <c r="BG95" s="247">
        <f>IF(N95="zákl. přenesená",J95,0)</f>
        <v>0</v>
      </c>
      <c r="BH95" s="247">
        <f>IF(N95="sníž. přenesená",J95,0)</f>
        <v>0</v>
      </c>
      <c r="BI95" s="247">
        <f>IF(N95="nulová",J95,0)</f>
        <v>0</v>
      </c>
      <c r="BJ95" s="24" t="s">
        <v>85</v>
      </c>
      <c r="BK95" s="247">
        <f>ROUND(I95*H95,2)</f>
        <v>0</v>
      </c>
      <c r="BL95" s="24" t="s">
        <v>208</v>
      </c>
      <c r="BM95" s="24" t="s">
        <v>553</v>
      </c>
    </row>
    <row r="96" s="1" customFormat="1">
      <c r="B96" s="46"/>
      <c r="C96" s="74"/>
      <c r="D96" s="248" t="s">
        <v>210</v>
      </c>
      <c r="E96" s="74"/>
      <c r="F96" s="249" t="s">
        <v>554</v>
      </c>
      <c r="G96" s="74"/>
      <c r="H96" s="74"/>
      <c r="I96" s="204"/>
      <c r="J96" s="74"/>
      <c r="K96" s="74"/>
      <c r="L96" s="72"/>
      <c r="M96" s="250"/>
      <c r="N96" s="47"/>
      <c r="O96" s="47"/>
      <c r="P96" s="47"/>
      <c r="Q96" s="47"/>
      <c r="R96" s="47"/>
      <c r="S96" s="47"/>
      <c r="T96" s="95"/>
      <c r="AT96" s="24" t="s">
        <v>210</v>
      </c>
      <c r="AU96" s="24" t="s">
        <v>88</v>
      </c>
    </row>
    <row r="97" s="12" customFormat="1">
      <c r="B97" s="251"/>
      <c r="C97" s="252"/>
      <c r="D97" s="248" t="s">
        <v>212</v>
      </c>
      <c r="E97" s="253" t="s">
        <v>76</v>
      </c>
      <c r="F97" s="254" t="s">
        <v>213</v>
      </c>
      <c r="G97" s="252"/>
      <c r="H97" s="253" t="s">
        <v>76</v>
      </c>
      <c r="I97" s="255"/>
      <c r="J97" s="252"/>
      <c r="K97" s="252"/>
      <c r="L97" s="256"/>
      <c r="M97" s="257"/>
      <c r="N97" s="258"/>
      <c r="O97" s="258"/>
      <c r="P97" s="258"/>
      <c r="Q97" s="258"/>
      <c r="R97" s="258"/>
      <c r="S97" s="258"/>
      <c r="T97" s="259"/>
      <c r="AT97" s="260" t="s">
        <v>212</v>
      </c>
      <c r="AU97" s="260" t="s">
        <v>88</v>
      </c>
      <c r="AV97" s="12" t="s">
        <v>85</v>
      </c>
      <c r="AW97" s="12" t="s">
        <v>40</v>
      </c>
      <c r="AX97" s="12" t="s">
        <v>78</v>
      </c>
      <c r="AY97" s="260" t="s">
        <v>202</v>
      </c>
    </row>
    <row r="98" s="13" customFormat="1">
      <c r="B98" s="261"/>
      <c r="C98" s="262"/>
      <c r="D98" s="248" t="s">
        <v>212</v>
      </c>
      <c r="E98" s="263" t="s">
        <v>163</v>
      </c>
      <c r="F98" s="264" t="s">
        <v>303</v>
      </c>
      <c r="G98" s="262"/>
      <c r="H98" s="265">
        <v>25</v>
      </c>
      <c r="I98" s="266"/>
      <c r="J98" s="262"/>
      <c r="K98" s="262"/>
      <c r="L98" s="267"/>
      <c r="M98" s="268"/>
      <c r="N98" s="269"/>
      <c r="O98" s="269"/>
      <c r="P98" s="269"/>
      <c r="Q98" s="269"/>
      <c r="R98" s="269"/>
      <c r="S98" s="269"/>
      <c r="T98" s="270"/>
      <c r="AT98" s="271" t="s">
        <v>212</v>
      </c>
      <c r="AU98" s="271" t="s">
        <v>88</v>
      </c>
      <c r="AV98" s="13" t="s">
        <v>88</v>
      </c>
      <c r="AW98" s="13" t="s">
        <v>40</v>
      </c>
      <c r="AX98" s="13" t="s">
        <v>78</v>
      </c>
      <c r="AY98" s="271" t="s">
        <v>202</v>
      </c>
    </row>
    <row r="99" s="14" customFormat="1">
      <c r="B99" s="272"/>
      <c r="C99" s="273"/>
      <c r="D99" s="248" t="s">
        <v>212</v>
      </c>
      <c r="E99" s="274" t="s">
        <v>76</v>
      </c>
      <c r="F99" s="275" t="s">
        <v>216</v>
      </c>
      <c r="G99" s="273"/>
      <c r="H99" s="276">
        <v>25</v>
      </c>
      <c r="I99" s="277"/>
      <c r="J99" s="273"/>
      <c r="K99" s="273"/>
      <c r="L99" s="278"/>
      <c r="M99" s="279"/>
      <c r="N99" s="280"/>
      <c r="O99" s="280"/>
      <c r="P99" s="280"/>
      <c r="Q99" s="280"/>
      <c r="R99" s="280"/>
      <c r="S99" s="280"/>
      <c r="T99" s="281"/>
      <c r="AT99" s="282" t="s">
        <v>212</v>
      </c>
      <c r="AU99" s="282" t="s">
        <v>88</v>
      </c>
      <c r="AV99" s="14" t="s">
        <v>208</v>
      </c>
      <c r="AW99" s="14" t="s">
        <v>40</v>
      </c>
      <c r="AX99" s="14" t="s">
        <v>85</v>
      </c>
      <c r="AY99" s="282" t="s">
        <v>202</v>
      </c>
    </row>
    <row r="100" s="1" customFormat="1" ht="38.25" customHeight="1">
      <c r="B100" s="46"/>
      <c r="C100" s="236" t="s">
        <v>165</v>
      </c>
      <c r="D100" s="236" t="s">
        <v>204</v>
      </c>
      <c r="E100" s="237" t="s">
        <v>555</v>
      </c>
      <c r="F100" s="238" t="s">
        <v>556</v>
      </c>
      <c r="G100" s="239" t="s">
        <v>130</v>
      </c>
      <c r="H100" s="240">
        <v>3071</v>
      </c>
      <c r="I100" s="241"/>
      <c r="J100" s="242">
        <f>ROUND(I100*H100,2)</f>
        <v>0</v>
      </c>
      <c r="K100" s="238" t="s">
        <v>207</v>
      </c>
      <c r="L100" s="72"/>
      <c r="M100" s="243" t="s">
        <v>76</v>
      </c>
      <c r="N100" s="244" t="s">
        <v>48</v>
      </c>
      <c r="O100" s="47"/>
      <c r="P100" s="245">
        <f>O100*H100</f>
        <v>0</v>
      </c>
      <c r="Q100" s="245">
        <v>6.0000000000000002E-05</v>
      </c>
      <c r="R100" s="245">
        <f>Q100*H100</f>
        <v>0.18426000000000001</v>
      </c>
      <c r="S100" s="245">
        <v>0.10299999999999999</v>
      </c>
      <c r="T100" s="246">
        <f>S100*H100</f>
        <v>316.31299999999999</v>
      </c>
      <c r="AR100" s="24" t="s">
        <v>208</v>
      </c>
      <c r="AT100" s="24" t="s">
        <v>204</v>
      </c>
      <c r="AU100" s="24" t="s">
        <v>88</v>
      </c>
      <c r="AY100" s="24" t="s">
        <v>202</v>
      </c>
      <c r="BE100" s="247">
        <f>IF(N100="základní",J100,0)</f>
        <v>0</v>
      </c>
      <c r="BF100" s="247">
        <f>IF(N100="snížená",J100,0)</f>
        <v>0</v>
      </c>
      <c r="BG100" s="247">
        <f>IF(N100="zákl. přenesená",J100,0)</f>
        <v>0</v>
      </c>
      <c r="BH100" s="247">
        <f>IF(N100="sníž. přenesená",J100,0)</f>
        <v>0</v>
      </c>
      <c r="BI100" s="247">
        <f>IF(N100="nulová",J100,0)</f>
        <v>0</v>
      </c>
      <c r="BJ100" s="24" t="s">
        <v>85</v>
      </c>
      <c r="BK100" s="247">
        <f>ROUND(I100*H100,2)</f>
        <v>0</v>
      </c>
      <c r="BL100" s="24" t="s">
        <v>208</v>
      </c>
      <c r="BM100" s="24" t="s">
        <v>557</v>
      </c>
    </row>
    <row r="101" s="1" customFormat="1">
      <c r="B101" s="46"/>
      <c r="C101" s="74"/>
      <c r="D101" s="248" t="s">
        <v>210</v>
      </c>
      <c r="E101" s="74"/>
      <c r="F101" s="249" t="s">
        <v>558</v>
      </c>
      <c r="G101" s="74"/>
      <c r="H101" s="74"/>
      <c r="I101" s="204"/>
      <c r="J101" s="74"/>
      <c r="K101" s="74"/>
      <c r="L101" s="72"/>
      <c r="M101" s="250"/>
      <c r="N101" s="47"/>
      <c r="O101" s="47"/>
      <c r="P101" s="47"/>
      <c r="Q101" s="47"/>
      <c r="R101" s="47"/>
      <c r="S101" s="47"/>
      <c r="T101" s="95"/>
      <c r="AT101" s="24" t="s">
        <v>210</v>
      </c>
      <c r="AU101" s="24" t="s">
        <v>88</v>
      </c>
    </row>
    <row r="102" s="12" customFormat="1">
      <c r="B102" s="251"/>
      <c r="C102" s="252"/>
      <c r="D102" s="248" t="s">
        <v>212</v>
      </c>
      <c r="E102" s="253" t="s">
        <v>76</v>
      </c>
      <c r="F102" s="254" t="s">
        <v>213</v>
      </c>
      <c r="G102" s="252"/>
      <c r="H102" s="253" t="s">
        <v>76</v>
      </c>
      <c r="I102" s="255"/>
      <c r="J102" s="252"/>
      <c r="K102" s="252"/>
      <c r="L102" s="256"/>
      <c r="M102" s="257"/>
      <c r="N102" s="258"/>
      <c r="O102" s="258"/>
      <c r="P102" s="258"/>
      <c r="Q102" s="258"/>
      <c r="R102" s="258"/>
      <c r="S102" s="258"/>
      <c r="T102" s="259"/>
      <c r="AT102" s="260" t="s">
        <v>212</v>
      </c>
      <c r="AU102" s="260" t="s">
        <v>88</v>
      </c>
      <c r="AV102" s="12" t="s">
        <v>85</v>
      </c>
      <c r="AW102" s="12" t="s">
        <v>40</v>
      </c>
      <c r="AX102" s="12" t="s">
        <v>78</v>
      </c>
      <c r="AY102" s="260" t="s">
        <v>202</v>
      </c>
    </row>
    <row r="103" s="13" customFormat="1">
      <c r="B103" s="261"/>
      <c r="C103" s="262"/>
      <c r="D103" s="248" t="s">
        <v>212</v>
      </c>
      <c r="E103" s="263" t="s">
        <v>128</v>
      </c>
      <c r="F103" s="264" t="s">
        <v>559</v>
      </c>
      <c r="G103" s="262"/>
      <c r="H103" s="265">
        <v>3071</v>
      </c>
      <c r="I103" s="266"/>
      <c r="J103" s="262"/>
      <c r="K103" s="262"/>
      <c r="L103" s="267"/>
      <c r="M103" s="268"/>
      <c r="N103" s="269"/>
      <c r="O103" s="269"/>
      <c r="P103" s="269"/>
      <c r="Q103" s="269"/>
      <c r="R103" s="269"/>
      <c r="S103" s="269"/>
      <c r="T103" s="270"/>
      <c r="AT103" s="271" t="s">
        <v>212</v>
      </c>
      <c r="AU103" s="271" t="s">
        <v>88</v>
      </c>
      <c r="AV103" s="13" t="s">
        <v>88</v>
      </c>
      <c r="AW103" s="13" t="s">
        <v>40</v>
      </c>
      <c r="AX103" s="13" t="s">
        <v>78</v>
      </c>
      <c r="AY103" s="271" t="s">
        <v>202</v>
      </c>
    </row>
    <row r="104" s="14" customFormat="1">
      <c r="B104" s="272"/>
      <c r="C104" s="273"/>
      <c r="D104" s="248" t="s">
        <v>212</v>
      </c>
      <c r="E104" s="274" t="s">
        <v>76</v>
      </c>
      <c r="F104" s="275" t="s">
        <v>216</v>
      </c>
      <c r="G104" s="273"/>
      <c r="H104" s="276">
        <v>3071</v>
      </c>
      <c r="I104" s="277"/>
      <c r="J104" s="273"/>
      <c r="K104" s="273"/>
      <c r="L104" s="278"/>
      <c r="M104" s="279"/>
      <c r="N104" s="280"/>
      <c r="O104" s="280"/>
      <c r="P104" s="280"/>
      <c r="Q104" s="280"/>
      <c r="R104" s="280"/>
      <c r="S104" s="280"/>
      <c r="T104" s="281"/>
      <c r="AT104" s="282" t="s">
        <v>212</v>
      </c>
      <c r="AU104" s="282" t="s">
        <v>88</v>
      </c>
      <c r="AV104" s="14" t="s">
        <v>208</v>
      </c>
      <c r="AW104" s="14" t="s">
        <v>40</v>
      </c>
      <c r="AX104" s="14" t="s">
        <v>85</v>
      </c>
      <c r="AY104" s="282" t="s">
        <v>202</v>
      </c>
    </row>
    <row r="105" s="1" customFormat="1" ht="38.25" customHeight="1">
      <c r="B105" s="46"/>
      <c r="C105" s="236" t="s">
        <v>355</v>
      </c>
      <c r="D105" s="236" t="s">
        <v>204</v>
      </c>
      <c r="E105" s="237" t="s">
        <v>560</v>
      </c>
      <c r="F105" s="238" t="s">
        <v>561</v>
      </c>
      <c r="G105" s="239" t="s">
        <v>130</v>
      </c>
      <c r="H105" s="240">
        <v>1280</v>
      </c>
      <c r="I105" s="241"/>
      <c r="J105" s="242">
        <f>ROUND(I105*H105,2)</f>
        <v>0</v>
      </c>
      <c r="K105" s="238" t="s">
        <v>207</v>
      </c>
      <c r="L105" s="72"/>
      <c r="M105" s="243" t="s">
        <v>76</v>
      </c>
      <c r="N105" s="244" t="s">
        <v>48</v>
      </c>
      <c r="O105" s="47"/>
      <c r="P105" s="245">
        <f>O105*H105</f>
        <v>0</v>
      </c>
      <c r="Q105" s="245">
        <v>0.00012999999999999999</v>
      </c>
      <c r="R105" s="245">
        <f>Q105*H105</f>
        <v>0.16639999999999999</v>
      </c>
      <c r="S105" s="245">
        <v>0.25600000000000001</v>
      </c>
      <c r="T105" s="246">
        <f>S105*H105</f>
        <v>327.68000000000001</v>
      </c>
      <c r="AR105" s="24" t="s">
        <v>208</v>
      </c>
      <c r="AT105" s="24" t="s">
        <v>204</v>
      </c>
      <c r="AU105" s="24" t="s">
        <v>88</v>
      </c>
      <c r="AY105" s="24" t="s">
        <v>202</v>
      </c>
      <c r="BE105" s="247">
        <f>IF(N105="základní",J105,0)</f>
        <v>0</v>
      </c>
      <c r="BF105" s="247">
        <f>IF(N105="snížená",J105,0)</f>
        <v>0</v>
      </c>
      <c r="BG105" s="247">
        <f>IF(N105="zákl. přenesená",J105,0)</f>
        <v>0</v>
      </c>
      <c r="BH105" s="247">
        <f>IF(N105="sníž. přenesená",J105,0)</f>
        <v>0</v>
      </c>
      <c r="BI105" s="247">
        <f>IF(N105="nulová",J105,0)</f>
        <v>0</v>
      </c>
      <c r="BJ105" s="24" t="s">
        <v>85</v>
      </c>
      <c r="BK105" s="247">
        <f>ROUND(I105*H105,2)</f>
        <v>0</v>
      </c>
      <c r="BL105" s="24" t="s">
        <v>208</v>
      </c>
      <c r="BM105" s="24" t="s">
        <v>562</v>
      </c>
    </row>
    <row r="106" s="12" customFormat="1">
      <c r="B106" s="251"/>
      <c r="C106" s="252"/>
      <c r="D106" s="248" t="s">
        <v>212</v>
      </c>
      <c r="E106" s="253" t="s">
        <v>76</v>
      </c>
      <c r="F106" s="254" t="s">
        <v>213</v>
      </c>
      <c r="G106" s="252"/>
      <c r="H106" s="253" t="s">
        <v>76</v>
      </c>
      <c r="I106" s="255"/>
      <c r="J106" s="252"/>
      <c r="K106" s="252"/>
      <c r="L106" s="256"/>
      <c r="M106" s="257"/>
      <c r="N106" s="258"/>
      <c r="O106" s="258"/>
      <c r="P106" s="258"/>
      <c r="Q106" s="258"/>
      <c r="R106" s="258"/>
      <c r="S106" s="258"/>
      <c r="T106" s="259"/>
      <c r="AT106" s="260" t="s">
        <v>212</v>
      </c>
      <c r="AU106" s="260" t="s">
        <v>88</v>
      </c>
      <c r="AV106" s="12" t="s">
        <v>85</v>
      </c>
      <c r="AW106" s="12" t="s">
        <v>40</v>
      </c>
      <c r="AX106" s="12" t="s">
        <v>78</v>
      </c>
      <c r="AY106" s="260" t="s">
        <v>202</v>
      </c>
    </row>
    <row r="107" s="13" customFormat="1">
      <c r="B107" s="261"/>
      <c r="C107" s="262"/>
      <c r="D107" s="248" t="s">
        <v>212</v>
      </c>
      <c r="E107" s="263" t="s">
        <v>127</v>
      </c>
      <c r="F107" s="264" t="s">
        <v>563</v>
      </c>
      <c r="G107" s="262"/>
      <c r="H107" s="265">
        <v>1280</v>
      </c>
      <c r="I107" s="266"/>
      <c r="J107" s="262"/>
      <c r="K107" s="262"/>
      <c r="L107" s="267"/>
      <c r="M107" s="268"/>
      <c r="N107" s="269"/>
      <c r="O107" s="269"/>
      <c r="P107" s="269"/>
      <c r="Q107" s="269"/>
      <c r="R107" s="269"/>
      <c r="S107" s="269"/>
      <c r="T107" s="270"/>
      <c r="AT107" s="271" t="s">
        <v>212</v>
      </c>
      <c r="AU107" s="271" t="s">
        <v>88</v>
      </c>
      <c r="AV107" s="13" t="s">
        <v>88</v>
      </c>
      <c r="AW107" s="13" t="s">
        <v>40</v>
      </c>
      <c r="AX107" s="13" t="s">
        <v>78</v>
      </c>
      <c r="AY107" s="271" t="s">
        <v>202</v>
      </c>
    </row>
    <row r="108" s="14" customFormat="1">
      <c r="B108" s="272"/>
      <c r="C108" s="273"/>
      <c r="D108" s="248" t="s">
        <v>212</v>
      </c>
      <c r="E108" s="274" t="s">
        <v>76</v>
      </c>
      <c r="F108" s="275" t="s">
        <v>216</v>
      </c>
      <c r="G108" s="273"/>
      <c r="H108" s="276">
        <v>1280</v>
      </c>
      <c r="I108" s="277"/>
      <c r="J108" s="273"/>
      <c r="K108" s="273"/>
      <c r="L108" s="278"/>
      <c r="M108" s="279"/>
      <c r="N108" s="280"/>
      <c r="O108" s="280"/>
      <c r="P108" s="280"/>
      <c r="Q108" s="280"/>
      <c r="R108" s="280"/>
      <c r="S108" s="280"/>
      <c r="T108" s="281"/>
      <c r="AT108" s="282" t="s">
        <v>212</v>
      </c>
      <c r="AU108" s="282" t="s">
        <v>88</v>
      </c>
      <c r="AV108" s="14" t="s">
        <v>208</v>
      </c>
      <c r="AW108" s="14" t="s">
        <v>40</v>
      </c>
      <c r="AX108" s="14" t="s">
        <v>85</v>
      </c>
      <c r="AY108" s="282" t="s">
        <v>202</v>
      </c>
    </row>
    <row r="109" s="1" customFormat="1" ht="25.5" customHeight="1">
      <c r="B109" s="46"/>
      <c r="C109" s="236" t="s">
        <v>208</v>
      </c>
      <c r="D109" s="236" t="s">
        <v>204</v>
      </c>
      <c r="E109" s="237" t="s">
        <v>229</v>
      </c>
      <c r="F109" s="238" t="s">
        <v>230</v>
      </c>
      <c r="G109" s="239" t="s">
        <v>130</v>
      </c>
      <c r="H109" s="240">
        <v>25</v>
      </c>
      <c r="I109" s="241"/>
      <c r="J109" s="242">
        <f>ROUND(I109*H109,2)</f>
        <v>0</v>
      </c>
      <c r="K109" s="238" t="s">
        <v>207</v>
      </c>
      <c r="L109" s="72"/>
      <c r="M109" s="243" t="s">
        <v>76</v>
      </c>
      <c r="N109" s="244" t="s">
        <v>48</v>
      </c>
      <c r="O109" s="47"/>
      <c r="P109" s="245">
        <f>O109*H109</f>
        <v>0</v>
      </c>
      <c r="Q109" s="245">
        <v>0</v>
      </c>
      <c r="R109" s="245">
        <f>Q109*H109</f>
        <v>0</v>
      </c>
      <c r="S109" s="245">
        <v>0</v>
      </c>
      <c r="T109" s="246">
        <f>S109*H109</f>
        <v>0</v>
      </c>
      <c r="AR109" s="24" t="s">
        <v>208</v>
      </c>
      <c r="AT109" s="24" t="s">
        <v>204</v>
      </c>
      <c r="AU109" s="24" t="s">
        <v>88</v>
      </c>
      <c r="AY109" s="24" t="s">
        <v>202</v>
      </c>
      <c r="BE109" s="247">
        <f>IF(N109="základní",J109,0)</f>
        <v>0</v>
      </c>
      <c r="BF109" s="247">
        <f>IF(N109="snížená",J109,0)</f>
        <v>0</v>
      </c>
      <c r="BG109" s="247">
        <f>IF(N109="zákl. přenesená",J109,0)</f>
        <v>0</v>
      </c>
      <c r="BH109" s="247">
        <f>IF(N109="sníž. přenesená",J109,0)</f>
        <v>0</v>
      </c>
      <c r="BI109" s="247">
        <f>IF(N109="nulová",J109,0)</f>
        <v>0</v>
      </c>
      <c r="BJ109" s="24" t="s">
        <v>85</v>
      </c>
      <c r="BK109" s="247">
        <f>ROUND(I109*H109,2)</f>
        <v>0</v>
      </c>
      <c r="BL109" s="24" t="s">
        <v>208</v>
      </c>
      <c r="BM109" s="24" t="s">
        <v>564</v>
      </c>
    </row>
    <row r="110" s="13" customFormat="1">
      <c r="B110" s="261"/>
      <c r="C110" s="262"/>
      <c r="D110" s="248" t="s">
        <v>212</v>
      </c>
      <c r="E110" s="263" t="s">
        <v>76</v>
      </c>
      <c r="F110" s="264" t="s">
        <v>163</v>
      </c>
      <c r="G110" s="262"/>
      <c r="H110" s="265">
        <v>25</v>
      </c>
      <c r="I110" s="266"/>
      <c r="J110" s="262"/>
      <c r="K110" s="262"/>
      <c r="L110" s="267"/>
      <c r="M110" s="268"/>
      <c r="N110" s="269"/>
      <c r="O110" s="269"/>
      <c r="P110" s="269"/>
      <c r="Q110" s="269"/>
      <c r="R110" s="269"/>
      <c r="S110" s="269"/>
      <c r="T110" s="270"/>
      <c r="AT110" s="271" t="s">
        <v>212</v>
      </c>
      <c r="AU110" s="271" t="s">
        <v>88</v>
      </c>
      <c r="AV110" s="13" t="s">
        <v>88</v>
      </c>
      <c r="AW110" s="13" t="s">
        <v>40</v>
      </c>
      <c r="AX110" s="13" t="s">
        <v>78</v>
      </c>
      <c r="AY110" s="271" t="s">
        <v>202</v>
      </c>
    </row>
    <row r="111" s="14" customFormat="1">
      <c r="B111" s="272"/>
      <c r="C111" s="273"/>
      <c r="D111" s="248" t="s">
        <v>212</v>
      </c>
      <c r="E111" s="274" t="s">
        <v>76</v>
      </c>
      <c r="F111" s="275" t="s">
        <v>216</v>
      </c>
      <c r="G111" s="273"/>
      <c r="H111" s="276">
        <v>25</v>
      </c>
      <c r="I111" s="277"/>
      <c r="J111" s="273"/>
      <c r="K111" s="273"/>
      <c r="L111" s="278"/>
      <c r="M111" s="279"/>
      <c r="N111" s="280"/>
      <c r="O111" s="280"/>
      <c r="P111" s="280"/>
      <c r="Q111" s="280"/>
      <c r="R111" s="280"/>
      <c r="S111" s="280"/>
      <c r="T111" s="281"/>
      <c r="AT111" s="282" t="s">
        <v>212</v>
      </c>
      <c r="AU111" s="282" t="s">
        <v>88</v>
      </c>
      <c r="AV111" s="14" t="s">
        <v>208</v>
      </c>
      <c r="AW111" s="14" t="s">
        <v>40</v>
      </c>
      <c r="AX111" s="14" t="s">
        <v>85</v>
      </c>
      <c r="AY111" s="282" t="s">
        <v>202</v>
      </c>
    </row>
    <row r="112" s="11" customFormat="1" ht="29.88" customHeight="1">
      <c r="B112" s="220"/>
      <c r="C112" s="221"/>
      <c r="D112" s="222" t="s">
        <v>77</v>
      </c>
      <c r="E112" s="234" t="s">
        <v>228</v>
      </c>
      <c r="F112" s="234" t="s">
        <v>354</v>
      </c>
      <c r="G112" s="221"/>
      <c r="H112" s="221"/>
      <c r="I112" s="224"/>
      <c r="J112" s="235">
        <f>BK112</f>
        <v>0</v>
      </c>
      <c r="K112" s="221"/>
      <c r="L112" s="226"/>
      <c r="M112" s="227"/>
      <c r="N112" s="228"/>
      <c r="O112" s="228"/>
      <c r="P112" s="229">
        <f>SUM(P113:P152)</f>
        <v>0</v>
      </c>
      <c r="Q112" s="228"/>
      <c r="R112" s="229">
        <f>SUM(R113:R152)</f>
        <v>63.418879999999987</v>
      </c>
      <c r="S112" s="228"/>
      <c r="T112" s="230">
        <f>SUM(T113:T152)</f>
        <v>0</v>
      </c>
      <c r="AR112" s="231" t="s">
        <v>85</v>
      </c>
      <c r="AT112" s="232" t="s">
        <v>77</v>
      </c>
      <c r="AU112" s="232" t="s">
        <v>85</v>
      </c>
      <c r="AY112" s="231" t="s">
        <v>202</v>
      </c>
      <c r="BK112" s="233">
        <f>SUM(BK113:BK152)</f>
        <v>0</v>
      </c>
    </row>
    <row r="113" s="1" customFormat="1" ht="25.5" customHeight="1">
      <c r="B113" s="46"/>
      <c r="C113" s="236" t="s">
        <v>228</v>
      </c>
      <c r="D113" s="236" t="s">
        <v>204</v>
      </c>
      <c r="E113" s="237" t="s">
        <v>356</v>
      </c>
      <c r="F113" s="238" t="s">
        <v>357</v>
      </c>
      <c r="G113" s="239" t="s">
        <v>130</v>
      </c>
      <c r="H113" s="240">
        <v>50</v>
      </c>
      <c r="I113" s="241"/>
      <c r="J113" s="242">
        <f>ROUND(I113*H113,2)</f>
        <v>0</v>
      </c>
      <c r="K113" s="238" t="s">
        <v>207</v>
      </c>
      <c r="L113" s="72"/>
      <c r="M113" s="243" t="s">
        <v>76</v>
      </c>
      <c r="N113" s="244" t="s">
        <v>48</v>
      </c>
      <c r="O113" s="47"/>
      <c r="P113" s="245">
        <f>O113*H113</f>
        <v>0</v>
      </c>
      <c r="Q113" s="245">
        <v>0</v>
      </c>
      <c r="R113" s="245">
        <f>Q113*H113</f>
        <v>0</v>
      </c>
      <c r="S113" s="245">
        <v>0</v>
      </c>
      <c r="T113" s="246">
        <f>S113*H113</f>
        <v>0</v>
      </c>
      <c r="AR113" s="24" t="s">
        <v>208</v>
      </c>
      <c r="AT113" s="24" t="s">
        <v>204</v>
      </c>
      <c r="AU113" s="24" t="s">
        <v>88</v>
      </c>
      <c r="AY113" s="24" t="s">
        <v>202</v>
      </c>
      <c r="BE113" s="247">
        <f>IF(N113="základní",J113,0)</f>
        <v>0</v>
      </c>
      <c r="BF113" s="247">
        <f>IF(N113="snížená",J113,0)</f>
        <v>0</v>
      </c>
      <c r="BG113" s="247">
        <f>IF(N113="zákl. přenesená",J113,0)</f>
        <v>0</v>
      </c>
      <c r="BH113" s="247">
        <f>IF(N113="sníž. přenesená",J113,0)</f>
        <v>0</v>
      </c>
      <c r="BI113" s="247">
        <f>IF(N113="nulová",J113,0)</f>
        <v>0</v>
      </c>
      <c r="BJ113" s="24" t="s">
        <v>85</v>
      </c>
      <c r="BK113" s="247">
        <f>ROUND(I113*H113,2)</f>
        <v>0</v>
      </c>
      <c r="BL113" s="24" t="s">
        <v>208</v>
      </c>
      <c r="BM113" s="24" t="s">
        <v>565</v>
      </c>
    </row>
    <row r="114" s="13" customFormat="1">
      <c r="B114" s="261"/>
      <c r="C114" s="262"/>
      <c r="D114" s="248" t="s">
        <v>212</v>
      </c>
      <c r="E114" s="263" t="s">
        <v>76</v>
      </c>
      <c r="F114" s="264" t="s">
        <v>566</v>
      </c>
      <c r="G114" s="262"/>
      <c r="H114" s="265">
        <v>50</v>
      </c>
      <c r="I114" s="266"/>
      <c r="J114" s="262"/>
      <c r="K114" s="262"/>
      <c r="L114" s="267"/>
      <c r="M114" s="268"/>
      <c r="N114" s="269"/>
      <c r="O114" s="269"/>
      <c r="P114" s="269"/>
      <c r="Q114" s="269"/>
      <c r="R114" s="269"/>
      <c r="S114" s="269"/>
      <c r="T114" s="270"/>
      <c r="AT114" s="271" t="s">
        <v>212</v>
      </c>
      <c r="AU114" s="271" t="s">
        <v>88</v>
      </c>
      <c r="AV114" s="13" t="s">
        <v>88</v>
      </c>
      <c r="AW114" s="13" t="s">
        <v>40</v>
      </c>
      <c r="AX114" s="13" t="s">
        <v>78</v>
      </c>
      <c r="AY114" s="271" t="s">
        <v>202</v>
      </c>
    </row>
    <row r="115" s="14" customFormat="1">
      <c r="B115" s="272"/>
      <c r="C115" s="273"/>
      <c r="D115" s="248" t="s">
        <v>212</v>
      </c>
      <c r="E115" s="274" t="s">
        <v>76</v>
      </c>
      <c r="F115" s="275" t="s">
        <v>216</v>
      </c>
      <c r="G115" s="273"/>
      <c r="H115" s="276">
        <v>50</v>
      </c>
      <c r="I115" s="277"/>
      <c r="J115" s="273"/>
      <c r="K115" s="273"/>
      <c r="L115" s="278"/>
      <c r="M115" s="279"/>
      <c r="N115" s="280"/>
      <c r="O115" s="280"/>
      <c r="P115" s="280"/>
      <c r="Q115" s="280"/>
      <c r="R115" s="280"/>
      <c r="S115" s="280"/>
      <c r="T115" s="281"/>
      <c r="AT115" s="282" t="s">
        <v>212</v>
      </c>
      <c r="AU115" s="282" t="s">
        <v>88</v>
      </c>
      <c r="AV115" s="14" t="s">
        <v>208</v>
      </c>
      <c r="AW115" s="14" t="s">
        <v>40</v>
      </c>
      <c r="AX115" s="14" t="s">
        <v>85</v>
      </c>
      <c r="AY115" s="282" t="s">
        <v>202</v>
      </c>
    </row>
    <row r="116" s="1" customFormat="1" ht="38.25" customHeight="1">
      <c r="B116" s="46"/>
      <c r="C116" s="236" t="s">
        <v>232</v>
      </c>
      <c r="D116" s="236" t="s">
        <v>204</v>
      </c>
      <c r="E116" s="237" t="s">
        <v>361</v>
      </c>
      <c r="F116" s="238" t="s">
        <v>362</v>
      </c>
      <c r="G116" s="239" t="s">
        <v>130</v>
      </c>
      <c r="H116" s="240">
        <v>25</v>
      </c>
      <c r="I116" s="241"/>
      <c r="J116" s="242">
        <f>ROUND(I116*H116,2)</f>
        <v>0</v>
      </c>
      <c r="K116" s="238" t="s">
        <v>207</v>
      </c>
      <c r="L116" s="72"/>
      <c r="M116" s="243" t="s">
        <v>76</v>
      </c>
      <c r="N116" s="244" t="s">
        <v>48</v>
      </c>
      <c r="O116" s="47"/>
      <c r="P116" s="245">
        <f>O116*H116</f>
        <v>0</v>
      </c>
      <c r="Q116" s="245">
        <v>0</v>
      </c>
      <c r="R116" s="245">
        <f>Q116*H116</f>
        <v>0</v>
      </c>
      <c r="S116" s="245">
        <v>0</v>
      </c>
      <c r="T116" s="246">
        <f>S116*H116</f>
        <v>0</v>
      </c>
      <c r="AR116" s="24" t="s">
        <v>208</v>
      </c>
      <c r="AT116" s="24" t="s">
        <v>204</v>
      </c>
      <c r="AU116" s="24" t="s">
        <v>88</v>
      </c>
      <c r="AY116" s="24" t="s">
        <v>202</v>
      </c>
      <c r="BE116" s="247">
        <f>IF(N116="základní",J116,0)</f>
        <v>0</v>
      </c>
      <c r="BF116" s="247">
        <f>IF(N116="snížená",J116,0)</f>
        <v>0</v>
      </c>
      <c r="BG116" s="247">
        <f>IF(N116="zákl. přenesená",J116,0)</f>
        <v>0</v>
      </c>
      <c r="BH116" s="247">
        <f>IF(N116="sníž. přenesená",J116,0)</f>
        <v>0</v>
      </c>
      <c r="BI116" s="247">
        <f>IF(N116="nulová",J116,0)</f>
        <v>0</v>
      </c>
      <c r="BJ116" s="24" t="s">
        <v>85</v>
      </c>
      <c r="BK116" s="247">
        <f>ROUND(I116*H116,2)</f>
        <v>0</v>
      </c>
      <c r="BL116" s="24" t="s">
        <v>208</v>
      </c>
      <c r="BM116" s="24" t="s">
        <v>567</v>
      </c>
    </row>
    <row r="117" s="13" customFormat="1">
      <c r="B117" s="261"/>
      <c r="C117" s="262"/>
      <c r="D117" s="248" t="s">
        <v>212</v>
      </c>
      <c r="E117" s="263" t="s">
        <v>76</v>
      </c>
      <c r="F117" s="264" t="s">
        <v>163</v>
      </c>
      <c r="G117" s="262"/>
      <c r="H117" s="265">
        <v>25</v>
      </c>
      <c r="I117" s="266"/>
      <c r="J117" s="262"/>
      <c r="K117" s="262"/>
      <c r="L117" s="267"/>
      <c r="M117" s="268"/>
      <c r="N117" s="269"/>
      <c r="O117" s="269"/>
      <c r="P117" s="269"/>
      <c r="Q117" s="269"/>
      <c r="R117" s="269"/>
      <c r="S117" s="269"/>
      <c r="T117" s="270"/>
      <c r="AT117" s="271" t="s">
        <v>212</v>
      </c>
      <c r="AU117" s="271" t="s">
        <v>88</v>
      </c>
      <c r="AV117" s="13" t="s">
        <v>88</v>
      </c>
      <c r="AW117" s="13" t="s">
        <v>40</v>
      </c>
      <c r="AX117" s="13" t="s">
        <v>78</v>
      </c>
      <c r="AY117" s="271" t="s">
        <v>202</v>
      </c>
    </row>
    <row r="118" s="14" customFormat="1">
      <c r="B118" s="272"/>
      <c r="C118" s="273"/>
      <c r="D118" s="248" t="s">
        <v>212</v>
      </c>
      <c r="E118" s="274" t="s">
        <v>76</v>
      </c>
      <c r="F118" s="275" t="s">
        <v>216</v>
      </c>
      <c r="G118" s="273"/>
      <c r="H118" s="276">
        <v>25</v>
      </c>
      <c r="I118" s="277"/>
      <c r="J118" s="273"/>
      <c r="K118" s="273"/>
      <c r="L118" s="278"/>
      <c r="M118" s="279"/>
      <c r="N118" s="280"/>
      <c r="O118" s="280"/>
      <c r="P118" s="280"/>
      <c r="Q118" s="280"/>
      <c r="R118" s="280"/>
      <c r="S118" s="280"/>
      <c r="T118" s="281"/>
      <c r="AT118" s="282" t="s">
        <v>212</v>
      </c>
      <c r="AU118" s="282" t="s">
        <v>88</v>
      </c>
      <c r="AV118" s="14" t="s">
        <v>208</v>
      </c>
      <c r="AW118" s="14" t="s">
        <v>40</v>
      </c>
      <c r="AX118" s="14" t="s">
        <v>85</v>
      </c>
      <c r="AY118" s="282" t="s">
        <v>202</v>
      </c>
    </row>
    <row r="119" s="1" customFormat="1" ht="38.25" customHeight="1">
      <c r="B119" s="46"/>
      <c r="C119" s="236" t="s">
        <v>237</v>
      </c>
      <c r="D119" s="236" t="s">
        <v>204</v>
      </c>
      <c r="E119" s="237" t="s">
        <v>568</v>
      </c>
      <c r="F119" s="238" t="s">
        <v>569</v>
      </c>
      <c r="G119" s="239" t="s">
        <v>130</v>
      </c>
      <c r="H119" s="240">
        <v>460.64999999999998</v>
      </c>
      <c r="I119" s="241"/>
      <c r="J119" s="242">
        <f>ROUND(I119*H119,2)</f>
        <v>0</v>
      </c>
      <c r="K119" s="238" t="s">
        <v>207</v>
      </c>
      <c r="L119" s="72"/>
      <c r="M119" s="243" t="s">
        <v>76</v>
      </c>
      <c r="N119" s="244" t="s">
        <v>48</v>
      </c>
      <c r="O119" s="47"/>
      <c r="P119" s="245">
        <f>O119*H119</f>
        <v>0</v>
      </c>
      <c r="Q119" s="245">
        <v>0.1118</v>
      </c>
      <c r="R119" s="245">
        <f>Q119*H119</f>
        <v>51.500669999999992</v>
      </c>
      <c r="S119" s="245">
        <v>0</v>
      </c>
      <c r="T119" s="246">
        <f>S119*H119</f>
        <v>0</v>
      </c>
      <c r="AR119" s="24" t="s">
        <v>208</v>
      </c>
      <c r="AT119" s="24" t="s">
        <v>204</v>
      </c>
      <c r="AU119" s="24" t="s">
        <v>88</v>
      </c>
      <c r="AY119" s="24" t="s">
        <v>202</v>
      </c>
      <c r="BE119" s="247">
        <f>IF(N119="základní",J119,0)</f>
        <v>0</v>
      </c>
      <c r="BF119" s="247">
        <f>IF(N119="snížená",J119,0)</f>
        <v>0</v>
      </c>
      <c r="BG119" s="247">
        <f>IF(N119="zákl. přenesená",J119,0)</f>
        <v>0</v>
      </c>
      <c r="BH119" s="247">
        <f>IF(N119="sníž. přenesená",J119,0)</f>
        <v>0</v>
      </c>
      <c r="BI119" s="247">
        <f>IF(N119="nulová",J119,0)</f>
        <v>0</v>
      </c>
      <c r="BJ119" s="24" t="s">
        <v>85</v>
      </c>
      <c r="BK119" s="247">
        <f>ROUND(I119*H119,2)</f>
        <v>0</v>
      </c>
      <c r="BL119" s="24" t="s">
        <v>208</v>
      </c>
      <c r="BM119" s="24" t="s">
        <v>570</v>
      </c>
    </row>
    <row r="120" s="1" customFormat="1">
      <c r="B120" s="46"/>
      <c r="C120" s="74"/>
      <c r="D120" s="248" t="s">
        <v>210</v>
      </c>
      <c r="E120" s="74"/>
      <c r="F120" s="249" t="s">
        <v>571</v>
      </c>
      <c r="G120" s="74"/>
      <c r="H120" s="74"/>
      <c r="I120" s="204"/>
      <c r="J120" s="74"/>
      <c r="K120" s="74"/>
      <c r="L120" s="72"/>
      <c r="M120" s="250"/>
      <c r="N120" s="47"/>
      <c r="O120" s="47"/>
      <c r="P120" s="47"/>
      <c r="Q120" s="47"/>
      <c r="R120" s="47"/>
      <c r="S120" s="47"/>
      <c r="T120" s="95"/>
      <c r="AT120" s="24" t="s">
        <v>210</v>
      </c>
      <c r="AU120" s="24" t="s">
        <v>88</v>
      </c>
    </row>
    <row r="121" s="13" customFormat="1">
      <c r="B121" s="261"/>
      <c r="C121" s="262"/>
      <c r="D121" s="248" t="s">
        <v>212</v>
      </c>
      <c r="E121" s="263" t="s">
        <v>76</v>
      </c>
      <c r="F121" s="264" t="s">
        <v>572</v>
      </c>
      <c r="G121" s="262"/>
      <c r="H121" s="265">
        <v>460.64999999999998</v>
      </c>
      <c r="I121" s="266"/>
      <c r="J121" s="262"/>
      <c r="K121" s="262"/>
      <c r="L121" s="267"/>
      <c r="M121" s="268"/>
      <c r="N121" s="269"/>
      <c r="O121" s="269"/>
      <c r="P121" s="269"/>
      <c r="Q121" s="269"/>
      <c r="R121" s="269"/>
      <c r="S121" s="269"/>
      <c r="T121" s="270"/>
      <c r="AT121" s="271" t="s">
        <v>212</v>
      </c>
      <c r="AU121" s="271" t="s">
        <v>88</v>
      </c>
      <c r="AV121" s="13" t="s">
        <v>88</v>
      </c>
      <c r="AW121" s="13" t="s">
        <v>40</v>
      </c>
      <c r="AX121" s="13" t="s">
        <v>78</v>
      </c>
      <c r="AY121" s="271" t="s">
        <v>202</v>
      </c>
    </row>
    <row r="122" s="14" customFormat="1">
      <c r="B122" s="272"/>
      <c r="C122" s="273"/>
      <c r="D122" s="248" t="s">
        <v>212</v>
      </c>
      <c r="E122" s="274" t="s">
        <v>76</v>
      </c>
      <c r="F122" s="275" t="s">
        <v>216</v>
      </c>
      <c r="G122" s="273"/>
      <c r="H122" s="276">
        <v>460.64999999999998</v>
      </c>
      <c r="I122" s="277"/>
      <c r="J122" s="273"/>
      <c r="K122" s="273"/>
      <c r="L122" s="278"/>
      <c r="M122" s="279"/>
      <c r="N122" s="280"/>
      <c r="O122" s="280"/>
      <c r="P122" s="280"/>
      <c r="Q122" s="280"/>
      <c r="R122" s="280"/>
      <c r="S122" s="280"/>
      <c r="T122" s="281"/>
      <c r="AT122" s="282" t="s">
        <v>212</v>
      </c>
      <c r="AU122" s="282" t="s">
        <v>88</v>
      </c>
      <c r="AV122" s="14" t="s">
        <v>208</v>
      </c>
      <c r="AW122" s="14" t="s">
        <v>40</v>
      </c>
      <c r="AX122" s="14" t="s">
        <v>85</v>
      </c>
      <c r="AY122" s="282" t="s">
        <v>202</v>
      </c>
    </row>
    <row r="123" s="1" customFormat="1" ht="25.5" customHeight="1">
      <c r="B123" s="46"/>
      <c r="C123" s="236" t="s">
        <v>292</v>
      </c>
      <c r="D123" s="236" t="s">
        <v>204</v>
      </c>
      <c r="E123" s="237" t="s">
        <v>573</v>
      </c>
      <c r="F123" s="238" t="s">
        <v>574</v>
      </c>
      <c r="G123" s="239" t="s">
        <v>120</v>
      </c>
      <c r="H123" s="240">
        <v>2000</v>
      </c>
      <c r="I123" s="241"/>
      <c r="J123" s="242">
        <f>ROUND(I123*H123,2)</f>
        <v>0</v>
      </c>
      <c r="K123" s="238" t="s">
        <v>207</v>
      </c>
      <c r="L123" s="72"/>
      <c r="M123" s="243" t="s">
        <v>76</v>
      </c>
      <c r="N123" s="244" t="s">
        <v>48</v>
      </c>
      <c r="O123" s="47"/>
      <c r="P123" s="245">
        <f>O123*H123</f>
        <v>0</v>
      </c>
      <c r="Q123" s="245">
        <v>0.00014999999999999999</v>
      </c>
      <c r="R123" s="245">
        <f>Q123*H123</f>
        <v>0.29999999999999999</v>
      </c>
      <c r="S123" s="245">
        <v>0</v>
      </c>
      <c r="T123" s="246">
        <f>S123*H123</f>
        <v>0</v>
      </c>
      <c r="AR123" s="24" t="s">
        <v>208</v>
      </c>
      <c r="AT123" s="24" t="s">
        <v>204</v>
      </c>
      <c r="AU123" s="24" t="s">
        <v>88</v>
      </c>
      <c r="AY123" s="24" t="s">
        <v>202</v>
      </c>
      <c r="BE123" s="247">
        <f>IF(N123="základní",J123,0)</f>
        <v>0</v>
      </c>
      <c r="BF123" s="247">
        <f>IF(N123="snížená",J123,0)</f>
        <v>0</v>
      </c>
      <c r="BG123" s="247">
        <f>IF(N123="zákl. přenesená",J123,0)</f>
        <v>0</v>
      </c>
      <c r="BH123" s="247">
        <f>IF(N123="sníž. přenesená",J123,0)</f>
        <v>0</v>
      </c>
      <c r="BI123" s="247">
        <f>IF(N123="nulová",J123,0)</f>
        <v>0</v>
      </c>
      <c r="BJ123" s="24" t="s">
        <v>85</v>
      </c>
      <c r="BK123" s="247">
        <f>ROUND(I123*H123,2)</f>
        <v>0</v>
      </c>
      <c r="BL123" s="24" t="s">
        <v>208</v>
      </c>
      <c r="BM123" s="24" t="s">
        <v>575</v>
      </c>
    </row>
    <row r="124" s="1" customFormat="1">
      <c r="B124" s="46"/>
      <c r="C124" s="74"/>
      <c r="D124" s="248" t="s">
        <v>210</v>
      </c>
      <c r="E124" s="74"/>
      <c r="F124" s="249" t="s">
        <v>576</v>
      </c>
      <c r="G124" s="74"/>
      <c r="H124" s="74"/>
      <c r="I124" s="204"/>
      <c r="J124" s="74"/>
      <c r="K124" s="74"/>
      <c r="L124" s="72"/>
      <c r="M124" s="250"/>
      <c r="N124" s="47"/>
      <c r="O124" s="47"/>
      <c r="P124" s="47"/>
      <c r="Q124" s="47"/>
      <c r="R124" s="47"/>
      <c r="S124" s="47"/>
      <c r="T124" s="95"/>
      <c r="AT124" s="24" t="s">
        <v>210</v>
      </c>
      <c r="AU124" s="24" t="s">
        <v>88</v>
      </c>
    </row>
    <row r="125" s="12" customFormat="1">
      <c r="B125" s="251"/>
      <c r="C125" s="252"/>
      <c r="D125" s="248" t="s">
        <v>212</v>
      </c>
      <c r="E125" s="253" t="s">
        <v>76</v>
      </c>
      <c r="F125" s="254" t="s">
        <v>450</v>
      </c>
      <c r="G125" s="252"/>
      <c r="H125" s="253" t="s">
        <v>76</v>
      </c>
      <c r="I125" s="255"/>
      <c r="J125" s="252"/>
      <c r="K125" s="252"/>
      <c r="L125" s="256"/>
      <c r="M125" s="257"/>
      <c r="N125" s="258"/>
      <c r="O125" s="258"/>
      <c r="P125" s="258"/>
      <c r="Q125" s="258"/>
      <c r="R125" s="258"/>
      <c r="S125" s="258"/>
      <c r="T125" s="259"/>
      <c r="AT125" s="260" t="s">
        <v>212</v>
      </c>
      <c r="AU125" s="260" t="s">
        <v>88</v>
      </c>
      <c r="AV125" s="12" t="s">
        <v>85</v>
      </c>
      <c r="AW125" s="12" t="s">
        <v>40</v>
      </c>
      <c r="AX125" s="12" t="s">
        <v>78</v>
      </c>
      <c r="AY125" s="260" t="s">
        <v>202</v>
      </c>
    </row>
    <row r="126" s="13" customFormat="1">
      <c r="B126" s="261"/>
      <c r="C126" s="262"/>
      <c r="D126" s="248" t="s">
        <v>212</v>
      </c>
      <c r="E126" s="263" t="s">
        <v>76</v>
      </c>
      <c r="F126" s="264" t="s">
        <v>577</v>
      </c>
      <c r="G126" s="262"/>
      <c r="H126" s="265">
        <v>2000</v>
      </c>
      <c r="I126" s="266"/>
      <c r="J126" s="262"/>
      <c r="K126" s="262"/>
      <c r="L126" s="267"/>
      <c r="M126" s="268"/>
      <c r="N126" s="269"/>
      <c r="O126" s="269"/>
      <c r="P126" s="269"/>
      <c r="Q126" s="269"/>
      <c r="R126" s="269"/>
      <c r="S126" s="269"/>
      <c r="T126" s="270"/>
      <c r="AT126" s="271" t="s">
        <v>212</v>
      </c>
      <c r="AU126" s="271" t="s">
        <v>88</v>
      </c>
      <c r="AV126" s="13" t="s">
        <v>88</v>
      </c>
      <c r="AW126" s="13" t="s">
        <v>40</v>
      </c>
      <c r="AX126" s="13" t="s">
        <v>78</v>
      </c>
      <c r="AY126" s="271" t="s">
        <v>202</v>
      </c>
    </row>
    <row r="127" s="14" customFormat="1">
      <c r="B127" s="272"/>
      <c r="C127" s="273"/>
      <c r="D127" s="248" t="s">
        <v>212</v>
      </c>
      <c r="E127" s="274" t="s">
        <v>76</v>
      </c>
      <c r="F127" s="275" t="s">
        <v>216</v>
      </c>
      <c r="G127" s="273"/>
      <c r="H127" s="276">
        <v>2000</v>
      </c>
      <c r="I127" s="277"/>
      <c r="J127" s="273"/>
      <c r="K127" s="273"/>
      <c r="L127" s="278"/>
      <c r="M127" s="279"/>
      <c r="N127" s="280"/>
      <c r="O127" s="280"/>
      <c r="P127" s="280"/>
      <c r="Q127" s="280"/>
      <c r="R127" s="280"/>
      <c r="S127" s="280"/>
      <c r="T127" s="281"/>
      <c r="AT127" s="282" t="s">
        <v>212</v>
      </c>
      <c r="AU127" s="282" t="s">
        <v>88</v>
      </c>
      <c r="AV127" s="14" t="s">
        <v>208</v>
      </c>
      <c r="AW127" s="14" t="s">
        <v>40</v>
      </c>
      <c r="AX127" s="14" t="s">
        <v>85</v>
      </c>
      <c r="AY127" s="282" t="s">
        <v>202</v>
      </c>
    </row>
    <row r="128" s="1" customFormat="1" ht="25.5" customHeight="1">
      <c r="B128" s="46"/>
      <c r="C128" s="236" t="s">
        <v>125</v>
      </c>
      <c r="D128" s="236" t="s">
        <v>204</v>
      </c>
      <c r="E128" s="237" t="s">
        <v>578</v>
      </c>
      <c r="F128" s="238" t="s">
        <v>579</v>
      </c>
      <c r="G128" s="239" t="s">
        <v>120</v>
      </c>
      <c r="H128" s="240">
        <v>500</v>
      </c>
      <c r="I128" s="241"/>
      <c r="J128" s="242">
        <f>ROUND(I128*H128,2)</f>
        <v>0</v>
      </c>
      <c r="K128" s="238" t="s">
        <v>207</v>
      </c>
      <c r="L128" s="72"/>
      <c r="M128" s="243" t="s">
        <v>76</v>
      </c>
      <c r="N128" s="244" t="s">
        <v>48</v>
      </c>
      <c r="O128" s="47"/>
      <c r="P128" s="245">
        <f>O128*H128</f>
        <v>0</v>
      </c>
      <c r="Q128" s="245">
        <v>0.00084999999999999995</v>
      </c>
      <c r="R128" s="245">
        <f>Q128*H128</f>
        <v>0.42499999999999999</v>
      </c>
      <c r="S128" s="245">
        <v>0</v>
      </c>
      <c r="T128" s="246">
        <f>S128*H128</f>
        <v>0</v>
      </c>
      <c r="AR128" s="24" t="s">
        <v>208</v>
      </c>
      <c r="AT128" s="24" t="s">
        <v>204</v>
      </c>
      <c r="AU128" s="24" t="s">
        <v>88</v>
      </c>
      <c r="AY128" s="24" t="s">
        <v>202</v>
      </c>
      <c r="BE128" s="247">
        <f>IF(N128="základní",J128,0)</f>
        <v>0</v>
      </c>
      <c r="BF128" s="247">
        <f>IF(N128="snížená",J128,0)</f>
        <v>0</v>
      </c>
      <c r="BG128" s="247">
        <f>IF(N128="zákl. přenesená",J128,0)</f>
        <v>0</v>
      </c>
      <c r="BH128" s="247">
        <f>IF(N128="sníž. přenesená",J128,0)</f>
        <v>0</v>
      </c>
      <c r="BI128" s="247">
        <f>IF(N128="nulová",J128,0)</f>
        <v>0</v>
      </c>
      <c r="BJ128" s="24" t="s">
        <v>85</v>
      </c>
      <c r="BK128" s="247">
        <f>ROUND(I128*H128,2)</f>
        <v>0</v>
      </c>
      <c r="BL128" s="24" t="s">
        <v>208</v>
      </c>
      <c r="BM128" s="24" t="s">
        <v>580</v>
      </c>
    </row>
    <row r="129" s="1" customFormat="1">
      <c r="B129" s="46"/>
      <c r="C129" s="74"/>
      <c r="D129" s="248" t="s">
        <v>210</v>
      </c>
      <c r="E129" s="74"/>
      <c r="F129" s="249" t="s">
        <v>576</v>
      </c>
      <c r="G129" s="74"/>
      <c r="H129" s="74"/>
      <c r="I129" s="204"/>
      <c r="J129" s="74"/>
      <c r="K129" s="74"/>
      <c r="L129" s="72"/>
      <c r="M129" s="250"/>
      <c r="N129" s="47"/>
      <c r="O129" s="47"/>
      <c r="P129" s="47"/>
      <c r="Q129" s="47"/>
      <c r="R129" s="47"/>
      <c r="S129" s="47"/>
      <c r="T129" s="95"/>
      <c r="AT129" s="24" t="s">
        <v>210</v>
      </c>
      <c r="AU129" s="24" t="s">
        <v>88</v>
      </c>
    </row>
    <row r="130" s="12" customFormat="1">
      <c r="B130" s="251"/>
      <c r="C130" s="252"/>
      <c r="D130" s="248" t="s">
        <v>212</v>
      </c>
      <c r="E130" s="253" t="s">
        <v>76</v>
      </c>
      <c r="F130" s="254" t="s">
        <v>450</v>
      </c>
      <c r="G130" s="252"/>
      <c r="H130" s="253" t="s">
        <v>76</v>
      </c>
      <c r="I130" s="255"/>
      <c r="J130" s="252"/>
      <c r="K130" s="252"/>
      <c r="L130" s="256"/>
      <c r="M130" s="257"/>
      <c r="N130" s="258"/>
      <c r="O130" s="258"/>
      <c r="P130" s="258"/>
      <c r="Q130" s="258"/>
      <c r="R130" s="258"/>
      <c r="S130" s="258"/>
      <c r="T130" s="259"/>
      <c r="AT130" s="260" t="s">
        <v>212</v>
      </c>
      <c r="AU130" s="260" t="s">
        <v>88</v>
      </c>
      <c r="AV130" s="12" t="s">
        <v>85</v>
      </c>
      <c r="AW130" s="12" t="s">
        <v>40</v>
      </c>
      <c r="AX130" s="12" t="s">
        <v>78</v>
      </c>
      <c r="AY130" s="260" t="s">
        <v>202</v>
      </c>
    </row>
    <row r="131" s="13" customFormat="1">
      <c r="B131" s="261"/>
      <c r="C131" s="262"/>
      <c r="D131" s="248" t="s">
        <v>212</v>
      </c>
      <c r="E131" s="263" t="s">
        <v>76</v>
      </c>
      <c r="F131" s="264" t="s">
        <v>581</v>
      </c>
      <c r="G131" s="262"/>
      <c r="H131" s="265">
        <v>500</v>
      </c>
      <c r="I131" s="266"/>
      <c r="J131" s="262"/>
      <c r="K131" s="262"/>
      <c r="L131" s="267"/>
      <c r="M131" s="268"/>
      <c r="N131" s="269"/>
      <c r="O131" s="269"/>
      <c r="P131" s="269"/>
      <c r="Q131" s="269"/>
      <c r="R131" s="269"/>
      <c r="S131" s="269"/>
      <c r="T131" s="270"/>
      <c r="AT131" s="271" t="s">
        <v>212</v>
      </c>
      <c r="AU131" s="271" t="s">
        <v>88</v>
      </c>
      <c r="AV131" s="13" t="s">
        <v>88</v>
      </c>
      <c r="AW131" s="13" t="s">
        <v>40</v>
      </c>
      <c r="AX131" s="13" t="s">
        <v>78</v>
      </c>
      <c r="AY131" s="271" t="s">
        <v>202</v>
      </c>
    </row>
    <row r="132" s="14" customFormat="1">
      <c r="B132" s="272"/>
      <c r="C132" s="273"/>
      <c r="D132" s="248" t="s">
        <v>212</v>
      </c>
      <c r="E132" s="274" t="s">
        <v>76</v>
      </c>
      <c r="F132" s="275" t="s">
        <v>216</v>
      </c>
      <c r="G132" s="273"/>
      <c r="H132" s="276">
        <v>500</v>
      </c>
      <c r="I132" s="277"/>
      <c r="J132" s="273"/>
      <c r="K132" s="273"/>
      <c r="L132" s="278"/>
      <c r="M132" s="279"/>
      <c r="N132" s="280"/>
      <c r="O132" s="280"/>
      <c r="P132" s="280"/>
      <c r="Q132" s="280"/>
      <c r="R132" s="280"/>
      <c r="S132" s="280"/>
      <c r="T132" s="281"/>
      <c r="AT132" s="282" t="s">
        <v>212</v>
      </c>
      <c r="AU132" s="282" t="s">
        <v>88</v>
      </c>
      <c r="AV132" s="14" t="s">
        <v>208</v>
      </c>
      <c r="AW132" s="14" t="s">
        <v>40</v>
      </c>
      <c r="AX132" s="14" t="s">
        <v>85</v>
      </c>
      <c r="AY132" s="282" t="s">
        <v>202</v>
      </c>
    </row>
    <row r="133" s="1" customFormat="1" ht="25.5" customHeight="1">
      <c r="B133" s="46"/>
      <c r="C133" s="236" t="s">
        <v>245</v>
      </c>
      <c r="D133" s="236" t="s">
        <v>204</v>
      </c>
      <c r="E133" s="237" t="s">
        <v>365</v>
      </c>
      <c r="F133" s="238" t="s">
        <v>366</v>
      </c>
      <c r="G133" s="239" t="s">
        <v>130</v>
      </c>
      <c r="H133" s="240">
        <v>1305</v>
      </c>
      <c r="I133" s="241"/>
      <c r="J133" s="242">
        <f>ROUND(I133*H133,2)</f>
        <v>0</v>
      </c>
      <c r="K133" s="238" t="s">
        <v>207</v>
      </c>
      <c r="L133" s="72"/>
      <c r="M133" s="243" t="s">
        <v>76</v>
      </c>
      <c r="N133" s="244" t="s">
        <v>48</v>
      </c>
      <c r="O133" s="47"/>
      <c r="P133" s="245">
        <f>O133*H133</f>
        <v>0</v>
      </c>
      <c r="Q133" s="245">
        <v>0.0065199999999999998</v>
      </c>
      <c r="R133" s="245">
        <f>Q133*H133</f>
        <v>8.5085999999999995</v>
      </c>
      <c r="S133" s="245">
        <v>0</v>
      </c>
      <c r="T133" s="246">
        <f>S133*H133</f>
        <v>0</v>
      </c>
      <c r="AR133" s="24" t="s">
        <v>208</v>
      </c>
      <c r="AT133" s="24" t="s">
        <v>204</v>
      </c>
      <c r="AU133" s="24" t="s">
        <v>88</v>
      </c>
      <c r="AY133" s="24" t="s">
        <v>202</v>
      </c>
      <c r="BE133" s="247">
        <f>IF(N133="základní",J133,0)</f>
        <v>0</v>
      </c>
      <c r="BF133" s="247">
        <f>IF(N133="snížená",J133,0)</f>
        <v>0</v>
      </c>
      <c r="BG133" s="247">
        <f>IF(N133="zákl. přenesená",J133,0)</f>
        <v>0</v>
      </c>
      <c r="BH133" s="247">
        <f>IF(N133="sníž. přenesená",J133,0)</f>
        <v>0</v>
      </c>
      <c r="BI133" s="247">
        <f>IF(N133="nulová",J133,0)</f>
        <v>0</v>
      </c>
      <c r="BJ133" s="24" t="s">
        <v>85</v>
      </c>
      <c r="BK133" s="247">
        <f>ROUND(I133*H133,2)</f>
        <v>0</v>
      </c>
      <c r="BL133" s="24" t="s">
        <v>208</v>
      </c>
      <c r="BM133" s="24" t="s">
        <v>582</v>
      </c>
    </row>
    <row r="134" s="1" customFormat="1">
      <c r="B134" s="46"/>
      <c r="C134" s="74"/>
      <c r="D134" s="248" t="s">
        <v>210</v>
      </c>
      <c r="E134" s="74"/>
      <c r="F134" s="249" t="s">
        <v>368</v>
      </c>
      <c r="G134" s="74"/>
      <c r="H134" s="74"/>
      <c r="I134" s="204"/>
      <c r="J134" s="74"/>
      <c r="K134" s="74"/>
      <c r="L134" s="72"/>
      <c r="M134" s="250"/>
      <c r="N134" s="47"/>
      <c r="O134" s="47"/>
      <c r="P134" s="47"/>
      <c r="Q134" s="47"/>
      <c r="R134" s="47"/>
      <c r="S134" s="47"/>
      <c r="T134" s="95"/>
      <c r="AT134" s="24" t="s">
        <v>210</v>
      </c>
      <c r="AU134" s="24" t="s">
        <v>88</v>
      </c>
    </row>
    <row r="135" s="13" customFormat="1">
      <c r="B135" s="261"/>
      <c r="C135" s="262"/>
      <c r="D135" s="248" t="s">
        <v>212</v>
      </c>
      <c r="E135" s="263" t="s">
        <v>76</v>
      </c>
      <c r="F135" s="264" t="s">
        <v>583</v>
      </c>
      <c r="G135" s="262"/>
      <c r="H135" s="265">
        <v>1305</v>
      </c>
      <c r="I135" s="266"/>
      <c r="J135" s="262"/>
      <c r="K135" s="262"/>
      <c r="L135" s="267"/>
      <c r="M135" s="268"/>
      <c r="N135" s="269"/>
      <c r="O135" s="269"/>
      <c r="P135" s="269"/>
      <c r="Q135" s="269"/>
      <c r="R135" s="269"/>
      <c r="S135" s="269"/>
      <c r="T135" s="270"/>
      <c r="AT135" s="271" t="s">
        <v>212</v>
      </c>
      <c r="AU135" s="271" t="s">
        <v>88</v>
      </c>
      <c r="AV135" s="13" t="s">
        <v>88</v>
      </c>
      <c r="AW135" s="13" t="s">
        <v>40</v>
      </c>
      <c r="AX135" s="13" t="s">
        <v>78</v>
      </c>
      <c r="AY135" s="271" t="s">
        <v>202</v>
      </c>
    </row>
    <row r="136" s="14" customFormat="1">
      <c r="B136" s="272"/>
      <c r="C136" s="273"/>
      <c r="D136" s="248" t="s">
        <v>212</v>
      </c>
      <c r="E136" s="274" t="s">
        <v>76</v>
      </c>
      <c r="F136" s="275" t="s">
        <v>216</v>
      </c>
      <c r="G136" s="273"/>
      <c r="H136" s="276">
        <v>1305</v>
      </c>
      <c r="I136" s="277"/>
      <c r="J136" s="273"/>
      <c r="K136" s="273"/>
      <c r="L136" s="278"/>
      <c r="M136" s="279"/>
      <c r="N136" s="280"/>
      <c r="O136" s="280"/>
      <c r="P136" s="280"/>
      <c r="Q136" s="280"/>
      <c r="R136" s="280"/>
      <c r="S136" s="280"/>
      <c r="T136" s="281"/>
      <c r="AT136" s="282" t="s">
        <v>212</v>
      </c>
      <c r="AU136" s="282" t="s">
        <v>88</v>
      </c>
      <c r="AV136" s="14" t="s">
        <v>208</v>
      </c>
      <c r="AW136" s="14" t="s">
        <v>40</v>
      </c>
      <c r="AX136" s="14" t="s">
        <v>85</v>
      </c>
      <c r="AY136" s="282" t="s">
        <v>202</v>
      </c>
    </row>
    <row r="137" s="1" customFormat="1" ht="25.5" customHeight="1">
      <c r="B137" s="46"/>
      <c r="C137" s="236" t="s">
        <v>243</v>
      </c>
      <c r="D137" s="236" t="s">
        <v>204</v>
      </c>
      <c r="E137" s="237" t="s">
        <v>370</v>
      </c>
      <c r="F137" s="238" t="s">
        <v>371</v>
      </c>
      <c r="G137" s="239" t="s">
        <v>130</v>
      </c>
      <c r="H137" s="240">
        <v>4401</v>
      </c>
      <c r="I137" s="241"/>
      <c r="J137" s="242">
        <f>ROUND(I137*H137,2)</f>
        <v>0</v>
      </c>
      <c r="K137" s="238" t="s">
        <v>207</v>
      </c>
      <c r="L137" s="72"/>
      <c r="M137" s="243" t="s">
        <v>76</v>
      </c>
      <c r="N137" s="244" t="s">
        <v>48</v>
      </c>
      <c r="O137" s="47"/>
      <c r="P137" s="245">
        <f>O137*H137</f>
        <v>0</v>
      </c>
      <c r="Q137" s="245">
        <v>0.00060999999999999997</v>
      </c>
      <c r="R137" s="245">
        <f>Q137*H137</f>
        <v>2.6846099999999997</v>
      </c>
      <c r="S137" s="245">
        <v>0</v>
      </c>
      <c r="T137" s="246">
        <f>S137*H137</f>
        <v>0</v>
      </c>
      <c r="AR137" s="24" t="s">
        <v>208</v>
      </c>
      <c r="AT137" s="24" t="s">
        <v>204</v>
      </c>
      <c r="AU137" s="24" t="s">
        <v>88</v>
      </c>
      <c r="AY137" s="24" t="s">
        <v>202</v>
      </c>
      <c r="BE137" s="247">
        <f>IF(N137="základní",J137,0)</f>
        <v>0</v>
      </c>
      <c r="BF137" s="247">
        <f>IF(N137="snížená",J137,0)</f>
        <v>0</v>
      </c>
      <c r="BG137" s="247">
        <f>IF(N137="zákl. přenesená",J137,0)</f>
        <v>0</v>
      </c>
      <c r="BH137" s="247">
        <f>IF(N137="sníž. přenesená",J137,0)</f>
        <v>0</v>
      </c>
      <c r="BI137" s="247">
        <f>IF(N137="nulová",J137,0)</f>
        <v>0</v>
      </c>
      <c r="BJ137" s="24" t="s">
        <v>85</v>
      </c>
      <c r="BK137" s="247">
        <f>ROUND(I137*H137,2)</f>
        <v>0</v>
      </c>
      <c r="BL137" s="24" t="s">
        <v>208</v>
      </c>
      <c r="BM137" s="24" t="s">
        <v>584</v>
      </c>
    </row>
    <row r="138" s="13" customFormat="1">
      <c r="B138" s="261"/>
      <c r="C138" s="262"/>
      <c r="D138" s="248" t="s">
        <v>212</v>
      </c>
      <c r="E138" s="263" t="s">
        <v>76</v>
      </c>
      <c r="F138" s="264" t="s">
        <v>585</v>
      </c>
      <c r="G138" s="262"/>
      <c r="H138" s="265">
        <v>4401</v>
      </c>
      <c r="I138" s="266"/>
      <c r="J138" s="262"/>
      <c r="K138" s="262"/>
      <c r="L138" s="267"/>
      <c r="M138" s="268"/>
      <c r="N138" s="269"/>
      <c r="O138" s="269"/>
      <c r="P138" s="269"/>
      <c r="Q138" s="269"/>
      <c r="R138" s="269"/>
      <c r="S138" s="269"/>
      <c r="T138" s="270"/>
      <c r="AT138" s="271" t="s">
        <v>212</v>
      </c>
      <c r="AU138" s="271" t="s">
        <v>88</v>
      </c>
      <c r="AV138" s="13" t="s">
        <v>88</v>
      </c>
      <c r="AW138" s="13" t="s">
        <v>40</v>
      </c>
      <c r="AX138" s="13" t="s">
        <v>78</v>
      </c>
      <c r="AY138" s="271" t="s">
        <v>202</v>
      </c>
    </row>
    <row r="139" s="14" customFormat="1">
      <c r="B139" s="272"/>
      <c r="C139" s="273"/>
      <c r="D139" s="248" t="s">
        <v>212</v>
      </c>
      <c r="E139" s="274" t="s">
        <v>76</v>
      </c>
      <c r="F139" s="275" t="s">
        <v>216</v>
      </c>
      <c r="G139" s="273"/>
      <c r="H139" s="276">
        <v>4401</v>
      </c>
      <c r="I139" s="277"/>
      <c r="J139" s="273"/>
      <c r="K139" s="273"/>
      <c r="L139" s="278"/>
      <c r="M139" s="279"/>
      <c r="N139" s="280"/>
      <c r="O139" s="280"/>
      <c r="P139" s="280"/>
      <c r="Q139" s="280"/>
      <c r="R139" s="280"/>
      <c r="S139" s="280"/>
      <c r="T139" s="281"/>
      <c r="AT139" s="282" t="s">
        <v>212</v>
      </c>
      <c r="AU139" s="282" t="s">
        <v>88</v>
      </c>
      <c r="AV139" s="14" t="s">
        <v>208</v>
      </c>
      <c r="AW139" s="14" t="s">
        <v>40</v>
      </c>
      <c r="AX139" s="14" t="s">
        <v>85</v>
      </c>
      <c r="AY139" s="282" t="s">
        <v>202</v>
      </c>
    </row>
    <row r="140" s="1" customFormat="1" ht="38.25" customHeight="1">
      <c r="B140" s="46"/>
      <c r="C140" s="236" t="s">
        <v>586</v>
      </c>
      <c r="D140" s="236" t="s">
        <v>204</v>
      </c>
      <c r="E140" s="237" t="s">
        <v>587</v>
      </c>
      <c r="F140" s="238" t="s">
        <v>588</v>
      </c>
      <c r="G140" s="239" t="s">
        <v>130</v>
      </c>
      <c r="H140" s="240">
        <v>25</v>
      </c>
      <c r="I140" s="241"/>
      <c r="J140" s="242">
        <f>ROUND(I140*H140,2)</f>
        <v>0</v>
      </c>
      <c r="K140" s="238" t="s">
        <v>207</v>
      </c>
      <c r="L140" s="72"/>
      <c r="M140" s="243" t="s">
        <v>76</v>
      </c>
      <c r="N140" s="244" t="s">
        <v>48</v>
      </c>
      <c r="O140" s="47"/>
      <c r="P140" s="245">
        <f>O140*H140</f>
        <v>0</v>
      </c>
      <c r="Q140" s="245">
        <v>0</v>
      </c>
      <c r="R140" s="245">
        <f>Q140*H140</f>
        <v>0</v>
      </c>
      <c r="S140" s="245">
        <v>0</v>
      </c>
      <c r="T140" s="246">
        <f>S140*H140</f>
        <v>0</v>
      </c>
      <c r="AR140" s="24" t="s">
        <v>208</v>
      </c>
      <c r="AT140" s="24" t="s">
        <v>204</v>
      </c>
      <c r="AU140" s="24" t="s">
        <v>88</v>
      </c>
      <c r="AY140" s="24" t="s">
        <v>202</v>
      </c>
      <c r="BE140" s="247">
        <f>IF(N140="základní",J140,0)</f>
        <v>0</v>
      </c>
      <c r="BF140" s="247">
        <f>IF(N140="snížená",J140,0)</f>
        <v>0</v>
      </c>
      <c r="BG140" s="247">
        <f>IF(N140="zákl. přenesená",J140,0)</f>
        <v>0</v>
      </c>
      <c r="BH140" s="247">
        <f>IF(N140="sníž. přenesená",J140,0)</f>
        <v>0</v>
      </c>
      <c r="BI140" s="247">
        <f>IF(N140="nulová",J140,0)</f>
        <v>0</v>
      </c>
      <c r="BJ140" s="24" t="s">
        <v>85</v>
      </c>
      <c r="BK140" s="247">
        <f>ROUND(I140*H140,2)</f>
        <v>0</v>
      </c>
      <c r="BL140" s="24" t="s">
        <v>208</v>
      </c>
      <c r="BM140" s="24" t="s">
        <v>589</v>
      </c>
    </row>
    <row r="141" s="13" customFormat="1">
      <c r="B141" s="261"/>
      <c r="C141" s="262"/>
      <c r="D141" s="248" t="s">
        <v>212</v>
      </c>
      <c r="E141" s="263" t="s">
        <v>76</v>
      </c>
      <c r="F141" s="264" t="s">
        <v>163</v>
      </c>
      <c r="G141" s="262"/>
      <c r="H141" s="265">
        <v>25</v>
      </c>
      <c r="I141" s="266"/>
      <c r="J141" s="262"/>
      <c r="K141" s="262"/>
      <c r="L141" s="267"/>
      <c r="M141" s="268"/>
      <c r="N141" s="269"/>
      <c r="O141" s="269"/>
      <c r="P141" s="269"/>
      <c r="Q141" s="269"/>
      <c r="R141" s="269"/>
      <c r="S141" s="269"/>
      <c r="T141" s="270"/>
      <c r="AT141" s="271" t="s">
        <v>212</v>
      </c>
      <c r="AU141" s="271" t="s">
        <v>88</v>
      </c>
      <c r="AV141" s="13" t="s">
        <v>88</v>
      </c>
      <c r="AW141" s="13" t="s">
        <v>40</v>
      </c>
      <c r="AX141" s="13" t="s">
        <v>78</v>
      </c>
      <c r="AY141" s="271" t="s">
        <v>202</v>
      </c>
    </row>
    <row r="142" s="14" customFormat="1">
      <c r="B142" s="272"/>
      <c r="C142" s="273"/>
      <c r="D142" s="248" t="s">
        <v>212</v>
      </c>
      <c r="E142" s="274" t="s">
        <v>76</v>
      </c>
      <c r="F142" s="275" t="s">
        <v>216</v>
      </c>
      <c r="G142" s="273"/>
      <c r="H142" s="276">
        <v>25</v>
      </c>
      <c r="I142" s="277"/>
      <c r="J142" s="273"/>
      <c r="K142" s="273"/>
      <c r="L142" s="278"/>
      <c r="M142" s="279"/>
      <c r="N142" s="280"/>
      <c r="O142" s="280"/>
      <c r="P142" s="280"/>
      <c r="Q142" s="280"/>
      <c r="R142" s="280"/>
      <c r="S142" s="280"/>
      <c r="T142" s="281"/>
      <c r="AT142" s="282" t="s">
        <v>212</v>
      </c>
      <c r="AU142" s="282" t="s">
        <v>88</v>
      </c>
      <c r="AV142" s="14" t="s">
        <v>208</v>
      </c>
      <c r="AW142" s="14" t="s">
        <v>40</v>
      </c>
      <c r="AX142" s="14" t="s">
        <v>85</v>
      </c>
      <c r="AY142" s="282" t="s">
        <v>202</v>
      </c>
    </row>
    <row r="143" s="1" customFormat="1" ht="38.25" customHeight="1">
      <c r="B143" s="46"/>
      <c r="C143" s="236" t="s">
        <v>590</v>
      </c>
      <c r="D143" s="236" t="s">
        <v>204</v>
      </c>
      <c r="E143" s="237" t="s">
        <v>591</v>
      </c>
      <c r="F143" s="238" t="s">
        <v>592</v>
      </c>
      <c r="G143" s="239" t="s">
        <v>130</v>
      </c>
      <c r="H143" s="240">
        <v>4351</v>
      </c>
      <c r="I143" s="241"/>
      <c r="J143" s="242">
        <f>ROUND(I143*H143,2)</f>
        <v>0</v>
      </c>
      <c r="K143" s="238" t="s">
        <v>207</v>
      </c>
      <c r="L143" s="72"/>
      <c r="M143" s="243" t="s">
        <v>76</v>
      </c>
      <c r="N143" s="244" t="s">
        <v>48</v>
      </c>
      <c r="O143" s="47"/>
      <c r="P143" s="245">
        <f>O143*H143</f>
        <v>0</v>
      </c>
      <c r="Q143" s="245">
        <v>0</v>
      </c>
      <c r="R143" s="245">
        <f>Q143*H143</f>
        <v>0</v>
      </c>
      <c r="S143" s="245">
        <v>0</v>
      </c>
      <c r="T143" s="246">
        <f>S143*H143</f>
        <v>0</v>
      </c>
      <c r="AR143" s="24" t="s">
        <v>208</v>
      </c>
      <c r="AT143" s="24" t="s">
        <v>204</v>
      </c>
      <c r="AU143" s="24" t="s">
        <v>88</v>
      </c>
      <c r="AY143" s="24" t="s">
        <v>202</v>
      </c>
      <c r="BE143" s="247">
        <f>IF(N143="základní",J143,0)</f>
        <v>0</v>
      </c>
      <c r="BF143" s="247">
        <f>IF(N143="snížená",J143,0)</f>
        <v>0</v>
      </c>
      <c r="BG143" s="247">
        <f>IF(N143="zákl. přenesená",J143,0)</f>
        <v>0</v>
      </c>
      <c r="BH143" s="247">
        <f>IF(N143="sníž. přenesená",J143,0)</f>
        <v>0</v>
      </c>
      <c r="BI143" s="247">
        <f>IF(N143="nulová",J143,0)</f>
        <v>0</v>
      </c>
      <c r="BJ143" s="24" t="s">
        <v>85</v>
      </c>
      <c r="BK143" s="247">
        <f>ROUND(I143*H143,2)</f>
        <v>0</v>
      </c>
      <c r="BL143" s="24" t="s">
        <v>208</v>
      </c>
      <c r="BM143" s="24" t="s">
        <v>593</v>
      </c>
    </row>
    <row r="144" s="12" customFormat="1">
      <c r="B144" s="251"/>
      <c r="C144" s="252"/>
      <c r="D144" s="248" t="s">
        <v>212</v>
      </c>
      <c r="E144" s="253" t="s">
        <v>76</v>
      </c>
      <c r="F144" s="254" t="s">
        <v>213</v>
      </c>
      <c r="G144" s="252"/>
      <c r="H144" s="253" t="s">
        <v>76</v>
      </c>
      <c r="I144" s="255"/>
      <c r="J144" s="252"/>
      <c r="K144" s="252"/>
      <c r="L144" s="256"/>
      <c r="M144" s="257"/>
      <c r="N144" s="258"/>
      <c r="O144" s="258"/>
      <c r="P144" s="258"/>
      <c r="Q144" s="258"/>
      <c r="R144" s="258"/>
      <c r="S144" s="258"/>
      <c r="T144" s="259"/>
      <c r="AT144" s="260" t="s">
        <v>212</v>
      </c>
      <c r="AU144" s="260" t="s">
        <v>88</v>
      </c>
      <c r="AV144" s="12" t="s">
        <v>85</v>
      </c>
      <c r="AW144" s="12" t="s">
        <v>40</v>
      </c>
      <c r="AX144" s="12" t="s">
        <v>78</v>
      </c>
      <c r="AY144" s="260" t="s">
        <v>202</v>
      </c>
    </row>
    <row r="145" s="13" customFormat="1">
      <c r="B145" s="261"/>
      <c r="C145" s="262"/>
      <c r="D145" s="248" t="s">
        <v>212</v>
      </c>
      <c r="E145" s="263" t="s">
        <v>154</v>
      </c>
      <c r="F145" s="264" t="s">
        <v>594</v>
      </c>
      <c r="G145" s="262"/>
      <c r="H145" s="265">
        <v>4351</v>
      </c>
      <c r="I145" s="266"/>
      <c r="J145" s="262"/>
      <c r="K145" s="262"/>
      <c r="L145" s="267"/>
      <c r="M145" s="268"/>
      <c r="N145" s="269"/>
      <c r="O145" s="269"/>
      <c r="P145" s="269"/>
      <c r="Q145" s="269"/>
      <c r="R145" s="269"/>
      <c r="S145" s="269"/>
      <c r="T145" s="270"/>
      <c r="AT145" s="271" t="s">
        <v>212</v>
      </c>
      <c r="AU145" s="271" t="s">
        <v>88</v>
      </c>
      <c r="AV145" s="13" t="s">
        <v>88</v>
      </c>
      <c r="AW145" s="13" t="s">
        <v>40</v>
      </c>
      <c r="AX145" s="13" t="s">
        <v>78</v>
      </c>
      <c r="AY145" s="271" t="s">
        <v>202</v>
      </c>
    </row>
    <row r="146" s="14" customFormat="1">
      <c r="B146" s="272"/>
      <c r="C146" s="273"/>
      <c r="D146" s="248" t="s">
        <v>212</v>
      </c>
      <c r="E146" s="274" t="s">
        <v>76</v>
      </c>
      <c r="F146" s="275" t="s">
        <v>216</v>
      </c>
      <c r="G146" s="273"/>
      <c r="H146" s="276">
        <v>4351</v>
      </c>
      <c r="I146" s="277"/>
      <c r="J146" s="273"/>
      <c r="K146" s="273"/>
      <c r="L146" s="278"/>
      <c r="M146" s="279"/>
      <c r="N146" s="280"/>
      <c r="O146" s="280"/>
      <c r="P146" s="280"/>
      <c r="Q146" s="280"/>
      <c r="R146" s="280"/>
      <c r="S146" s="280"/>
      <c r="T146" s="281"/>
      <c r="AT146" s="282" t="s">
        <v>212</v>
      </c>
      <c r="AU146" s="282" t="s">
        <v>88</v>
      </c>
      <c r="AV146" s="14" t="s">
        <v>208</v>
      </c>
      <c r="AW146" s="14" t="s">
        <v>40</v>
      </c>
      <c r="AX146" s="14" t="s">
        <v>85</v>
      </c>
      <c r="AY146" s="282" t="s">
        <v>202</v>
      </c>
    </row>
    <row r="147" s="1" customFormat="1" ht="25.5" customHeight="1">
      <c r="B147" s="46"/>
      <c r="C147" s="236" t="s">
        <v>595</v>
      </c>
      <c r="D147" s="236" t="s">
        <v>204</v>
      </c>
      <c r="E147" s="237" t="s">
        <v>596</v>
      </c>
      <c r="F147" s="238" t="s">
        <v>597</v>
      </c>
      <c r="G147" s="239" t="s">
        <v>130</v>
      </c>
      <c r="H147" s="240">
        <v>25</v>
      </c>
      <c r="I147" s="241"/>
      <c r="J147" s="242">
        <f>ROUND(I147*H147,2)</f>
        <v>0</v>
      </c>
      <c r="K147" s="238" t="s">
        <v>207</v>
      </c>
      <c r="L147" s="72"/>
      <c r="M147" s="243" t="s">
        <v>76</v>
      </c>
      <c r="N147" s="244" t="s">
        <v>48</v>
      </c>
      <c r="O147" s="47"/>
      <c r="P147" s="245">
        <f>O147*H147</f>
        <v>0</v>
      </c>
      <c r="Q147" s="245">
        <v>0</v>
      </c>
      <c r="R147" s="245">
        <f>Q147*H147</f>
        <v>0</v>
      </c>
      <c r="S147" s="245">
        <v>0</v>
      </c>
      <c r="T147" s="246">
        <f>S147*H147</f>
        <v>0</v>
      </c>
      <c r="AR147" s="24" t="s">
        <v>208</v>
      </c>
      <c r="AT147" s="24" t="s">
        <v>204</v>
      </c>
      <c r="AU147" s="24" t="s">
        <v>88</v>
      </c>
      <c r="AY147" s="24" t="s">
        <v>202</v>
      </c>
      <c r="BE147" s="247">
        <f>IF(N147="základní",J147,0)</f>
        <v>0</v>
      </c>
      <c r="BF147" s="247">
        <f>IF(N147="snížená",J147,0)</f>
        <v>0</v>
      </c>
      <c r="BG147" s="247">
        <f>IF(N147="zákl. přenesená",J147,0)</f>
        <v>0</v>
      </c>
      <c r="BH147" s="247">
        <f>IF(N147="sníž. přenesená",J147,0)</f>
        <v>0</v>
      </c>
      <c r="BI147" s="247">
        <f>IF(N147="nulová",J147,0)</f>
        <v>0</v>
      </c>
      <c r="BJ147" s="24" t="s">
        <v>85</v>
      </c>
      <c r="BK147" s="247">
        <f>ROUND(I147*H147,2)</f>
        <v>0</v>
      </c>
      <c r="BL147" s="24" t="s">
        <v>208</v>
      </c>
      <c r="BM147" s="24" t="s">
        <v>598</v>
      </c>
    </row>
    <row r="148" s="13" customFormat="1">
      <c r="B148" s="261"/>
      <c r="C148" s="262"/>
      <c r="D148" s="248" t="s">
        <v>212</v>
      </c>
      <c r="E148" s="263" t="s">
        <v>76</v>
      </c>
      <c r="F148" s="264" t="s">
        <v>163</v>
      </c>
      <c r="G148" s="262"/>
      <c r="H148" s="265">
        <v>25</v>
      </c>
      <c r="I148" s="266"/>
      <c r="J148" s="262"/>
      <c r="K148" s="262"/>
      <c r="L148" s="267"/>
      <c r="M148" s="268"/>
      <c r="N148" s="269"/>
      <c r="O148" s="269"/>
      <c r="P148" s="269"/>
      <c r="Q148" s="269"/>
      <c r="R148" s="269"/>
      <c r="S148" s="269"/>
      <c r="T148" s="270"/>
      <c r="AT148" s="271" t="s">
        <v>212</v>
      </c>
      <c r="AU148" s="271" t="s">
        <v>88</v>
      </c>
      <c r="AV148" s="13" t="s">
        <v>88</v>
      </c>
      <c r="AW148" s="13" t="s">
        <v>40</v>
      </c>
      <c r="AX148" s="13" t="s">
        <v>78</v>
      </c>
      <c r="AY148" s="271" t="s">
        <v>202</v>
      </c>
    </row>
    <row r="149" s="14" customFormat="1">
      <c r="B149" s="272"/>
      <c r="C149" s="273"/>
      <c r="D149" s="248" t="s">
        <v>212</v>
      </c>
      <c r="E149" s="274" t="s">
        <v>76</v>
      </c>
      <c r="F149" s="275" t="s">
        <v>216</v>
      </c>
      <c r="G149" s="273"/>
      <c r="H149" s="276">
        <v>25</v>
      </c>
      <c r="I149" s="277"/>
      <c r="J149" s="273"/>
      <c r="K149" s="273"/>
      <c r="L149" s="278"/>
      <c r="M149" s="279"/>
      <c r="N149" s="280"/>
      <c r="O149" s="280"/>
      <c r="P149" s="280"/>
      <c r="Q149" s="280"/>
      <c r="R149" s="280"/>
      <c r="S149" s="280"/>
      <c r="T149" s="281"/>
      <c r="AT149" s="282" t="s">
        <v>212</v>
      </c>
      <c r="AU149" s="282" t="s">
        <v>88</v>
      </c>
      <c r="AV149" s="14" t="s">
        <v>208</v>
      </c>
      <c r="AW149" s="14" t="s">
        <v>40</v>
      </c>
      <c r="AX149" s="14" t="s">
        <v>85</v>
      </c>
      <c r="AY149" s="282" t="s">
        <v>202</v>
      </c>
    </row>
    <row r="150" s="1" customFormat="1" ht="25.5" customHeight="1">
      <c r="B150" s="46"/>
      <c r="C150" s="236" t="s">
        <v>360</v>
      </c>
      <c r="D150" s="236" t="s">
        <v>204</v>
      </c>
      <c r="E150" s="237" t="s">
        <v>599</v>
      </c>
      <c r="F150" s="238" t="s">
        <v>600</v>
      </c>
      <c r="G150" s="239" t="s">
        <v>130</v>
      </c>
      <c r="H150" s="240">
        <v>1280</v>
      </c>
      <c r="I150" s="241"/>
      <c r="J150" s="242">
        <f>ROUND(I150*H150,2)</f>
        <v>0</v>
      </c>
      <c r="K150" s="238" t="s">
        <v>207</v>
      </c>
      <c r="L150" s="72"/>
      <c r="M150" s="243" t="s">
        <v>76</v>
      </c>
      <c r="N150" s="244" t="s">
        <v>48</v>
      </c>
      <c r="O150" s="47"/>
      <c r="P150" s="245">
        <f>O150*H150</f>
        <v>0</v>
      </c>
      <c r="Q150" s="245">
        <v>0</v>
      </c>
      <c r="R150" s="245">
        <f>Q150*H150</f>
        <v>0</v>
      </c>
      <c r="S150" s="245">
        <v>0</v>
      </c>
      <c r="T150" s="246">
        <f>S150*H150</f>
        <v>0</v>
      </c>
      <c r="AR150" s="24" t="s">
        <v>208</v>
      </c>
      <c r="AT150" s="24" t="s">
        <v>204</v>
      </c>
      <c r="AU150" s="24" t="s">
        <v>88</v>
      </c>
      <c r="AY150" s="24" t="s">
        <v>202</v>
      </c>
      <c r="BE150" s="247">
        <f>IF(N150="základní",J150,0)</f>
        <v>0</v>
      </c>
      <c r="BF150" s="247">
        <f>IF(N150="snížená",J150,0)</f>
        <v>0</v>
      </c>
      <c r="BG150" s="247">
        <f>IF(N150="zákl. přenesená",J150,0)</f>
        <v>0</v>
      </c>
      <c r="BH150" s="247">
        <f>IF(N150="sníž. přenesená",J150,0)</f>
        <v>0</v>
      </c>
      <c r="BI150" s="247">
        <f>IF(N150="nulová",J150,0)</f>
        <v>0</v>
      </c>
      <c r="BJ150" s="24" t="s">
        <v>85</v>
      </c>
      <c r="BK150" s="247">
        <f>ROUND(I150*H150,2)</f>
        <v>0</v>
      </c>
      <c r="BL150" s="24" t="s">
        <v>208</v>
      </c>
      <c r="BM150" s="24" t="s">
        <v>601</v>
      </c>
    </row>
    <row r="151" s="13" customFormat="1">
      <c r="B151" s="261"/>
      <c r="C151" s="262"/>
      <c r="D151" s="248" t="s">
        <v>212</v>
      </c>
      <c r="E151" s="263" t="s">
        <v>76</v>
      </c>
      <c r="F151" s="264" t="s">
        <v>127</v>
      </c>
      <c r="G151" s="262"/>
      <c r="H151" s="265">
        <v>1280</v>
      </c>
      <c r="I151" s="266"/>
      <c r="J151" s="262"/>
      <c r="K151" s="262"/>
      <c r="L151" s="267"/>
      <c r="M151" s="268"/>
      <c r="N151" s="269"/>
      <c r="O151" s="269"/>
      <c r="P151" s="269"/>
      <c r="Q151" s="269"/>
      <c r="R151" s="269"/>
      <c r="S151" s="269"/>
      <c r="T151" s="270"/>
      <c r="AT151" s="271" t="s">
        <v>212</v>
      </c>
      <c r="AU151" s="271" t="s">
        <v>88</v>
      </c>
      <c r="AV151" s="13" t="s">
        <v>88</v>
      </c>
      <c r="AW151" s="13" t="s">
        <v>40</v>
      </c>
      <c r="AX151" s="13" t="s">
        <v>78</v>
      </c>
      <c r="AY151" s="271" t="s">
        <v>202</v>
      </c>
    </row>
    <row r="152" s="14" customFormat="1">
      <c r="B152" s="272"/>
      <c r="C152" s="273"/>
      <c r="D152" s="248" t="s">
        <v>212</v>
      </c>
      <c r="E152" s="274" t="s">
        <v>76</v>
      </c>
      <c r="F152" s="275" t="s">
        <v>216</v>
      </c>
      <c r="G152" s="273"/>
      <c r="H152" s="276">
        <v>1280</v>
      </c>
      <c r="I152" s="277"/>
      <c r="J152" s="273"/>
      <c r="K152" s="273"/>
      <c r="L152" s="278"/>
      <c r="M152" s="279"/>
      <c r="N152" s="280"/>
      <c r="O152" s="280"/>
      <c r="P152" s="280"/>
      <c r="Q152" s="280"/>
      <c r="R152" s="280"/>
      <c r="S152" s="280"/>
      <c r="T152" s="281"/>
      <c r="AT152" s="282" t="s">
        <v>212</v>
      </c>
      <c r="AU152" s="282" t="s">
        <v>88</v>
      </c>
      <c r="AV152" s="14" t="s">
        <v>208</v>
      </c>
      <c r="AW152" s="14" t="s">
        <v>40</v>
      </c>
      <c r="AX152" s="14" t="s">
        <v>85</v>
      </c>
      <c r="AY152" s="282" t="s">
        <v>202</v>
      </c>
    </row>
    <row r="153" s="11" customFormat="1" ht="29.88" customHeight="1">
      <c r="B153" s="220"/>
      <c r="C153" s="221"/>
      <c r="D153" s="222" t="s">
        <v>77</v>
      </c>
      <c r="E153" s="234" t="s">
        <v>125</v>
      </c>
      <c r="F153" s="234" t="s">
        <v>404</v>
      </c>
      <c r="G153" s="221"/>
      <c r="H153" s="221"/>
      <c r="I153" s="224"/>
      <c r="J153" s="235">
        <f>BK153</f>
        <v>0</v>
      </c>
      <c r="K153" s="221"/>
      <c r="L153" s="226"/>
      <c r="M153" s="227"/>
      <c r="N153" s="228"/>
      <c r="O153" s="228"/>
      <c r="P153" s="229">
        <f>SUM(P154:P191)</f>
        <v>0</v>
      </c>
      <c r="Q153" s="228"/>
      <c r="R153" s="229">
        <f>SUM(R154:R191)</f>
        <v>132.92366250000001</v>
      </c>
      <c r="S153" s="228"/>
      <c r="T153" s="230">
        <f>SUM(T154:T191)</f>
        <v>0</v>
      </c>
      <c r="AR153" s="231" t="s">
        <v>85</v>
      </c>
      <c r="AT153" s="232" t="s">
        <v>77</v>
      </c>
      <c r="AU153" s="232" t="s">
        <v>85</v>
      </c>
      <c r="AY153" s="231" t="s">
        <v>202</v>
      </c>
      <c r="BK153" s="233">
        <f>SUM(BK154:BK191)</f>
        <v>0</v>
      </c>
    </row>
    <row r="154" s="1" customFormat="1" ht="25.5" customHeight="1">
      <c r="B154" s="46"/>
      <c r="C154" s="236" t="s">
        <v>10</v>
      </c>
      <c r="D154" s="236" t="s">
        <v>204</v>
      </c>
      <c r="E154" s="237" t="s">
        <v>602</v>
      </c>
      <c r="F154" s="238" t="s">
        <v>603</v>
      </c>
      <c r="G154" s="239" t="s">
        <v>120</v>
      </c>
      <c r="H154" s="240">
        <v>192.5</v>
      </c>
      <c r="I154" s="241"/>
      <c r="J154" s="242">
        <f>ROUND(I154*H154,2)</f>
        <v>0</v>
      </c>
      <c r="K154" s="238" t="s">
        <v>207</v>
      </c>
      <c r="L154" s="72"/>
      <c r="M154" s="243" t="s">
        <v>76</v>
      </c>
      <c r="N154" s="244" t="s">
        <v>48</v>
      </c>
      <c r="O154" s="47"/>
      <c r="P154" s="245">
        <f>O154*H154</f>
        <v>0</v>
      </c>
      <c r="Q154" s="245">
        <v>0.00020000000000000001</v>
      </c>
      <c r="R154" s="245">
        <f>Q154*H154</f>
        <v>0.0385</v>
      </c>
      <c r="S154" s="245">
        <v>0</v>
      </c>
      <c r="T154" s="246">
        <f>S154*H154</f>
        <v>0</v>
      </c>
      <c r="AR154" s="24" t="s">
        <v>208</v>
      </c>
      <c r="AT154" s="24" t="s">
        <v>204</v>
      </c>
      <c r="AU154" s="24" t="s">
        <v>88</v>
      </c>
      <c r="AY154" s="24" t="s">
        <v>202</v>
      </c>
      <c r="BE154" s="247">
        <f>IF(N154="základní",J154,0)</f>
        <v>0</v>
      </c>
      <c r="BF154" s="247">
        <f>IF(N154="snížená",J154,0)</f>
        <v>0</v>
      </c>
      <c r="BG154" s="247">
        <f>IF(N154="zákl. přenesená",J154,0)</f>
        <v>0</v>
      </c>
      <c r="BH154" s="247">
        <f>IF(N154="sníž. přenesená",J154,0)</f>
        <v>0</v>
      </c>
      <c r="BI154" s="247">
        <f>IF(N154="nulová",J154,0)</f>
        <v>0</v>
      </c>
      <c r="BJ154" s="24" t="s">
        <v>85</v>
      </c>
      <c r="BK154" s="247">
        <f>ROUND(I154*H154,2)</f>
        <v>0</v>
      </c>
      <c r="BL154" s="24" t="s">
        <v>208</v>
      </c>
      <c r="BM154" s="24" t="s">
        <v>604</v>
      </c>
    </row>
    <row r="155" s="12" customFormat="1">
      <c r="B155" s="251"/>
      <c r="C155" s="252"/>
      <c r="D155" s="248" t="s">
        <v>212</v>
      </c>
      <c r="E155" s="253" t="s">
        <v>76</v>
      </c>
      <c r="F155" s="254" t="s">
        <v>424</v>
      </c>
      <c r="G155" s="252"/>
      <c r="H155" s="253" t="s">
        <v>76</v>
      </c>
      <c r="I155" s="255"/>
      <c r="J155" s="252"/>
      <c r="K155" s="252"/>
      <c r="L155" s="256"/>
      <c r="M155" s="257"/>
      <c r="N155" s="258"/>
      <c r="O155" s="258"/>
      <c r="P155" s="258"/>
      <c r="Q155" s="258"/>
      <c r="R155" s="258"/>
      <c r="S155" s="258"/>
      <c r="T155" s="259"/>
      <c r="AT155" s="260" t="s">
        <v>212</v>
      </c>
      <c r="AU155" s="260" t="s">
        <v>88</v>
      </c>
      <c r="AV155" s="12" t="s">
        <v>85</v>
      </c>
      <c r="AW155" s="12" t="s">
        <v>40</v>
      </c>
      <c r="AX155" s="12" t="s">
        <v>78</v>
      </c>
      <c r="AY155" s="260" t="s">
        <v>202</v>
      </c>
    </row>
    <row r="156" s="13" customFormat="1">
      <c r="B156" s="261"/>
      <c r="C156" s="262"/>
      <c r="D156" s="248" t="s">
        <v>212</v>
      </c>
      <c r="E156" s="263" t="s">
        <v>158</v>
      </c>
      <c r="F156" s="264" t="s">
        <v>605</v>
      </c>
      <c r="G156" s="262"/>
      <c r="H156" s="265">
        <v>192.5</v>
      </c>
      <c r="I156" s="266"/>
      <c r="J156" s="262"/>
      <c r="K156" s="262"/>
      <c r="L156" s="267"/>
      <c r="M156" s="268"/>
      <c r="N156" s="269"/>
      <c r="O156" s="269"/>
      <c r="P156" s="269"/>
      <c r="Q156" s="269"/>
      <c r="R156" s="269"/>
      <c r="S156" s="269"/>
      <c r="T156" s="270"/>
      <c r="AT156" s="271" t="s">
        <v>212</v>
      </c>
      <c r="AU156" s="271" t="s">
        <v>88</v>
      </c>
      <c r="AV156" s="13" t="s">
        <v>88</v>
      </c>
      <c r="AW156" s="13" t="s">
        <v>40</v>
      </c>
      <c r="AX156" s="13" t="s">
        <v>78</v>
      </c>
      <c r="AY156" s="271" t="s">
        <v>202</v>
      </c>
    </row>
    <row r="157" s="14" customFormat="1">
      <c r="B157" s="272"/>
      <c r="C157" s="273"/>
      <c r="D157" s="248" t="s">
        <v>212</v>
      </c>
      <c r="E157" s="274" t="s">
        <v>76</v>
      </c>
      <c r="F157" s="275" t="s">
        <v>216</v>
      </c>
      <c r="G157" s="273"/>
      <c r="H157" s="276">
        <v>192.5</v>
      </c>
      <c r="I157" s="277"/>
      <c r="J157" s="273"/>
      <c r="K157" s="273"/>
      <c r="L157" s="278"/>
      <c r="M157" s="279"/>
      <c r="N157" s="280"/>
      <c r="O157" s="280"/>
      <c r="P157" s="280"/>
      <c r="Q157" s="280"/>
      <c r="R157" s="280"/>
      <c r="S157" s="280"/>
      <c r="T157" s="281"/>
      <c r="AT157" s="282" t="s">
        <v>212</v>
      </c>
      <c r="AU157" s="282" t="s">
        <v>88</v>
      </c>
      <c r="AV157" s="14" t="s">
        <v>208</v>
      </c>
      <c r="AW157" s="14" t="s">
        <v>40</v>
      </c>
      <c r="AX157" s="14" t="s">
        <v>85</v>
      </c>
      <c r="AY157" s="282" t="s">
        <v>202</v>
      </c>
    </row>
    <row r="158" s="1" customFormat="1" ht="25.5" customHeight="1">
      <c r="B158" s="46"/>
      <c r="C158" s="236" t="s">
        <v>253</v>
      </c>
      <c r="D158" s="236" t="s">
        <v>204</v>
      </c>
      <c r="E158" s="237" t="s">
        <v>606</v>
      </c>
      <c r="F158" s="238" t="s">
        <v>607</v>
      </c>
      <c r="G158" s="239" t="s">
        <v>120</v>
      </c>
      <c r="H158" s="240">
        <v>6</v>
      </c>
      <c r="I158" s="241"/>
      <c r="J158" s="242">
        <f>ROUND(I158*H158,2)</f>
        <v>0</v>
      </c>
      <c r="K158" s="238" t="s">
        <v>207</v>
      </c>
      <c r="L158" s="72"/>
      <c r="M158" s="243" t="s">
        <v>76</v>
      </c>
      <c r="N158" s="244" t="s">
        <v>48</v>
      </c>
      <c r="O158" s="47"/>
      <c r="P158" s="245">
        <f>O158*H158</f>
        <v>0</v>
      </c>
      <c r="Q158" s="245">
        <v>0.00040000000000000002</v>
      </c>
      <c r="R158" s="245">
        <f>Q158*H158</f>
        <v>0.0024000000000000002</v>
      </c>
      <c r="S158" s="245">
        <v>0</v>
      </c>
      <c r="T158" s="246">
        <f>S158*H158</f>
        <v>0</v>
      </c>
      <c r="AR158" s="24" t="s">
        <v>208</v>
      </c>
      <c r="AT158" s="24" t="s">
        <v>204</v>
      </c>
      <c r="AU158" s="24" t="s">
        <v>88</v>
      </c>
      <c r="AY158" s="24" t="s">
        <v>202</v>
      </c>
      <c r="BE158" s="247">
        <f>IF(N158="základní",J158,0)</f>
        <v>0</v>
      </c>
      <c r="BF158" s="247">
        <f>IF(N158="snížená",J158,0)</f>
        <v>0</v>
      </c>
      <c r="BG158" s="247">
        <f>IF(N158="zákl. přenesená",J158,0)</f>
        <v>0</v>
      </c>
      <c r="BH158" s="247">
        <f>IF(N158="sníž. přenesená",J158,0)</f>
        <v>0</v>
      </c>
      <c r="BI158" s="247">
        <f>IF(N158="nulová",J158,0)</f>
        <v>0</v>
      </c>
      <c r="BJ158" s="24" t="s">
        <v>85</v>
      </c>
      <c r="BK158" s="247">
        <f>ROUND(I158*H158,2)</f>
        <v>0</v>
      </c>
      <c r="BL158" s="24" t="s">
        <v>208</v>
      </c>
      <c r="BM158" s="24" t="s">
        <v>608</v>
      </c>
    </row>
    <row r="159" s="12" customFormat="1">
      <c r="B159" s="251"/>
      <c r="C159" s="252"/>
      <c r="D159" s="248" t="s">
        <v>212</v>
      </c>
      <c r="E159" s="253" t="s">
        <v>76</v>
      </c>
      <c r="F159" s="254" t="s">
        <v>424</v>
      </c>
      <c r="G159" s="252"/>
      <c r="H159" s="253" t="s">
        <v>76</v>
      </c>
      <c r="I159" s="255"/>
      <c r="J159" s="252"/>
      <c r="K159" s="252"/>
      <c r="L159" s="256"/>
      <c r="M159" s="257"/>
      <c r="N159" s="258"/>
      <c r="O159" s="258"/>
      <c r="P159" s="258"/>
      <c r="Q159" s="258"/>
      <c r="R159" s="258"/>
      <c r="S159" s="258"/>
      <c r="T159" s="259"/>
      <c r="AT159" s="260" t="s">
        <v>212</v>
      </c>
      <c r="AU159" s="260" t="s">
        <v>88</v>
      </c>
      <c r="AV159" s="12" t="s">
        <v>85</v>
      </c>
      <c r="AW159" s="12" t="s">
        <v>40</v>
      </c>
      <c r="AX159" s="12" t="s">
        <v>78</v>
      </c>
      <c r="AY159" s="260" t="s">
        <v>202</v>
      </c>
    </row>
    <row r="160" s="13" customFormat="1">
      <c r="B160" s="261"/>
      <c r="C160" s="262"/>
      <c r="D160" s="248" t="s">
        <v>212</v>
      </c>
      <c r="E160" s="263" t="s">
        <v>419</v>
      </c>
      <c r="F160" s="264" t="s">
        <v>232</v>
      </c>
      <c r="G160" s="262"/>
      <c r="H160" s="265">
        <v>6</v>
      </c>
      <c r="I160" s="266"/>
      <c r="J160" s="262"/>
      <c r="K160" s="262"/>
      <c r="L160" s="267"/>
      <c r="M160" s="268"/>
      <c r="N160" s="269"/>
      <c r="O160" s="269"/>
      <c r="P160" s="269"/>
      <c r="Q160" s="269"/>
      <c r="R160" s="269"/>
      <c r="S160" s="269"/>
      <c r="T160" s="270"/>
      <c r="AT160" s="271" t="s">
        <v>212</v>
      </c>
      <c r="AU160" s="271" t="s">
        <v>88</v>
      </c>
      <c r="AV160" s="13" t="s">
        <v>88</v>
      </c>
      <c r="AW160" s="13" t="s">
        <v>40</v>
      </c>
      <c r="AX160" s="13" t="s">
        <v>78</v>
      </c>
      <c r="AY160" s="271" t="s">
        <v>202</v>
      </c>
    </row>
    <row r="161" s="14" customFormat="1">
      <c r="B161" s="272"/>
      <c r="C161" s="273"/>
      <c r="D161" s="248" t="s">
        <v>212</v>
      </c>
      <c r="E161" s="274" t="s">
        <v>76</v>
      </c>
      <c r="F161" s="275" t="s">
        <v>216</v>
      </c>
      <c r="G161" s="273"/>
      <c r="H161" s="276">
        <v>6</v>
      </c>
      <c r="I161" s="277"/>
      <c r="J161" s="273"/>
      <c r="K161" s="273"/>
      <c r="L161" s="278"/>
      <c r="M161" s="279"/>
      <c r="N161" s="280"/>
      <c r="O161" s="280"/>
      <c r="P161" s="280"/>
      <c r="Q161" s="280"/>
      <c r="R161" s="280"/>
      <c r="S161" s="280"/>
      <c r="T161" s="281"/>
      <c r="AT161" s="282" t="s">
        <v>212</v>
      </c>
      <c r="AU161" s="282" t="s">
        <v>88</v>
      </c>
      <c r="AV161" s="14" t="s">
        <v>208</v>
      </c>
      <c r="AW161" s="14" t="s">
        <v>40</v>
      </c>
      <c r="AX161" s="14" t="s">
        <v>85</v>
      </c>
      <c r="AY161" s="282" t="s">
        <v>202</v>
      </c>
    </row>
    <row r="162" s="1" customFormat="1" ht="25.5" customHeight="1">
      <c r="B162" s="46"/>
      <c r="C162" s="236" t="s">
        <v>258</v>
      </c>
      <c r="D162" s="236" t="s">
        <v>204</v>
      </c>
      <c r="E162" s="237" t="s">
        <v>609</v>
      </c>
      <c r="F162" s="238" t="s">
        <v>610</v>
      </c>
      <c r="G162" s="239" t="s">
        <v>130</v>
      </c>
      <c r="H162" s="240">
        <v>1.5</v>
      </c>
      <c r="I162" s="241"/>
      <c r="J162" s="242">
        <f>ROUND(I162*H162,2)</f>
        <v>0</v>
      </c>
      <c r="K162" s="238" t="s">
        <v>207</v>
      </c>
      <c r="L162" s="72"/>
      <c r="M162" s="243" t="s">
        <v>76</v>
      </c>
      <c r="N162" s="244" t="s">
        <v>48</v>
      </c>
      <c r="O162" s="47"/>
      <c r="P162" s="245">
        <f>O162*H162</f>
        <v>0</v>
      </c>
      <c r="Q162" s="245">
        <v>0.0025999999999999999</v>
      </c>
      <c r="R162" s="245">
        <f>Q162*H162</f>
        <v>0.0038999999999999998</v>
      </c>
      <c r="S162" s="245">
        <v>0</v>
      </c>
      <c r="T162" s="246">
        <f>S162*H162</f>
        <v>0</v>
      </c>
      <c r="AR162" s="24" t="s">
        <v>208</v>
      </c>
      <c r="AT162" s="24" t="s">
        <v>204</v>
      </c>
      <c r="AU162" s="24" t="s">
        <v>88</v>
      </c>
      <c r="AY162" s="24" t="s">
        <v>202</v>
      </c>
      <c r="BE162" s="247">
        <f>IF(N162="základní",J162,0)</f>
        <v>0</v>
      </c>
      <c r="BF162" s="247">
        <f>IF(N162="snížená",J162,0)</f>
        <v>0</v>
      </c>
      <c r="BG162" s="247">
        <f>IF(N162="zákl. přenesená",J162,0)</f>
        <v>0</v>
      </c>
      <c r="BH162" s="247">
        <f>IF(N162="sníž. přenesená",J162,0)</f>
        <v>0</v>
      </c>
      <c r="BI162" s="247">
        <f>IF(N162="nulová",J162,0)</f>
        <v>0</v>
      </c>
      <c r="BJ162" s="24" t="s">
        <v>85</v>
      </c>
      <c r="BK162" s="247">
        <f>ROUND(I162*H162,2)</f>
        <v>0</v>
      </c>
      <c r="BL162" s="24" t="s">
        <v>208</v>
      </c>
      <c r="BM162" s="24" t="s">
        <v>611</v>
      </c>
    </row>
    <row r="163" s="12" customFormat="1">
      <c r="B163" s="251"/>
      <c r="C163" s="252"/>
      <c r="D163" s="248" t="s">
        <v>212</v>
      </c>
      <c r="E163" s="253" t="s">
        <v>76</v>
      </c>
      <c r="F163" s="254" t="s">
        <v>213</v>
      </c>
      <c r="G163" s="252"/>
      <c r="H163" s="253" t="s">
        <v>76</v>
      </c>
      <c r="I163" s="255"/>
      <c r="J163" s="252"/>
      <c r="K163" s="252"/>
      <c r="L163" s="256"/>
      <c r="M163" s="257"/>
      <c r="N163" s="258"/>
      <c r="O163" s="258"/>
      <c r="P163" s="258"/>
      <c r="Q163" s="258"/>
      <c r="R163" s="258"/>
      <c r="S163" s="258"/>
      <c r="T163" s="259"/>
      <c r="AT163" s="260" t="s">
        <v>212</v>
      </c>
      <c r="AU163" s="260" t="s">
        <v>88</v>
      </c>
      <c r="AV163" s="12" t="s">
        <v>85</v>
      </c>
      <c r="AW163" s="12" t="s">
        <v>40</v>
      </c>
      <c r="AX163" s="12" t="s">
        <v>78</v>
      </c>
      <c r="AY163" s="260" t="s">
        <v>202</v>
      </c>
    </row>
    <row r="164" s="13" customFormat="1">
      <c r="B164" s="261"/>
      <c r="C164" s="262"/>
      <c r="D164" s="248" t="s">
        <v>212</v>
      </c>
      <c r="E164" s="263" t="s">
        <v>160</v>
      </c>
      <c r="F164" s="264" t="s">
        <v>544</v>
      </c>
      <c r="G164" s="262"/>
      <c r="H164" s="265">
        <v>1.5</v>
      </c>
      <c r="I164" s="266"/>
      <c r="J164" s="262"/>
      <c r="K164" s="262"/>
      <c r="L164" s="267"/>
      <c r="M164" s="268"/>
      <c r="N164" s="269"/>
      <c r="O164" s="269"/>
      <c r="P164" s="269"/>
      <c r="Q164" s="269"/>
      <c r="R164" s="269"/>
      <c r="S164" s="269"/>
      <c r="T164" s="270"/>
      <c r="AT164" s="271" t="s">
        <v>212</v>
      </c>
      <c r="AU164" s="271" t="s">
        <v>88</v>
      </c>
      <c r="AV164" s="13" t="s">
        <v>88</v>
      </c>
      <c r="AW164" s="13" t="s">
        <v>40</v>
      </c>
      <c r="AX164" s="13" t="s">
        <v>78</v>
      </c>
      <c r="AY164" s="271" t="s">
        <v>202</v>
      </c>
    </row>
    <row r="165" s="14" customFormat="1">
      <c r="B165" s="272"/>
      <c r="C165" s="273"/>
      <c r="D165" s="248" t="s">
        <v>212</v>
      </c>
      <c r="E165" s="274" t="s">
        <v>76</v>
      </c>
      <c r="F165" s="275" t="s">
        <v>216</v>
      </c>
      <c r="G165" s="273"/>
      <c r="H165" s="276">
        <v>1.5</v>
      </c>
      <c r="I165" s="277"/>
      <c r="J165" s="273"/>
      <c r="K165" s="273"/>
      <c r="L165" s="278"/>
      <c r="M165" s="279"/>
      <c r="N165" s="280"/>
      <c r="O165" s="280"/>
      <c r="P165" s="280"/>
      <c r="Q165" s="280"/>
      <c r="R165" s="280"/>
      <c r="S165" s="280"/>
      <c r="T165" s="281"/>
      <c r="AT165" s="282" t="s">
        <v>212</v>
      </c>
      <c r="AU165" s="282" t="s">
        <v>88</v>
      </c>
      <c r="AV165" s="14" t="s">
        <v>208</v>
      </c>
      <c r="AW165" s="14" t="s">
        <v>40</v>
      </c>
      <c r="AX165" s="14" t="s">
        <v>85</v>
      </c>
      <c r="AY165" s="282" t="s">
        <v>202</v>
      </c>
    </row>
    <row r="166" s="1" customFormat="1" ht="25.5" customHeight="1">
      <c r="B166" s="46"/>
      <c r="C166" s="236" t="s">
        <v>262</v>
      </c>
      <c r="D166" s="236" t="s">
        <v>204</v>
      </c>
      <c r="E166" s="237" t="s">
        <v>612</v>
      </c>
      <c r="F166" s="238" t="s">
        <v>613</v>
      </c>
      <c r="G166" s="239" t="s">
        <v>120</v>
      </c>
      <c r="H166" s="240">
        <v>198.5</v>
      </c>
      <c r="I166" s="241"/>
      <c r="J166" s="242">
        <f>ROUND(I166*H166,2)</f>
        <v>0</v>
      </c>
      <c r="K166" s="238" t="s">
        <v>207</v>
      </c>
      <c r="L166" s="72"/>
      <c r="M166" s="243" t="s">
        <v>76</v>
      </c>
      <c r="N166" s="244" t="s">
        <v>48</v>
      </c>
      <c r="O166" s="47"/>
      <c r="P166" s="245">
        <f>O166*H166</f>
        <v>0</v>
      </c>
      <c r="Q166" s="245">
        <v>0</v>
      </c>
      <c r="R166" s="245">
        <f>Q166*H166</f>
        <v>0</v>
      </c>
      <c r="S166" s="245">
        <v>0</v>
      </c>
      <c r="T166" s="246">
        <f>S166*H166</f>
        <v>0</v>
      </c>
      <c r="AR166" s="24" t="s">
        <v>208</v>
      </c>
      <c r="AT166" s="24" t="s">
        <v>204</v>
      </c>
      <c r="AU166" s="24" t="s">
        <v>88</v>
      </c>
      <c r="AY166" s="24" t="s">
        <v>202</v>
      </c>
      <c r="BE166" s="247">
        <f>IF(N166="základní",J166,0)</f>
        <v>0</v>
      </c>
      <c r="BF166" s="247">
        <f>IF(N166="snížená",J166,0)</f>
        <v>0</v>
      </c>
      <c r="BG166" s="247">
        <f>IF(N166="zákl. přenesená",J166,0)</f>
        <v>0</v>
      </c>
      <c r="BH166" s="247">
        <f>IF(N166="sníž. přenesená",J166,0)</f>
        <v>0</v>
      </c>
      <c r="BI166" s="247">
        <f>IF(N166="nulová",J166,0)</f>
        <v>0</v>
      </c>
      <c r="BJ166" s="24" t="s">
        <v>85</v>
      </c>
      <c r="BK166" s="247">
        <f>ROUND(I166*H166,2)</f>
        <v>0</v>
      </c>
      <c r="BL166" s="24" t="s">
        <v>208</v>
      </c>
      <c r="BM166" s="24" t="s">
        <v>614</v>
      </c>
    </row>
    <row r="167" s="13" customFormat="1">
      <c r="B167" s="261"/>
      <c r="C167" s="262"/>
      <c r="D167" s="248" t="s">
        <v>212</v>
      </c>
      <c r="E167" s="263" t="s">
        <v>76</v>
      </c>
      <c r="F167" s="264" t="s">
        <v>615</v>
      </c>
      <c r="G167" s="262"/>
      <c r="H167" s="265">
        <v>198.5</v>
      </c>
      <c r="I167" s="266"/>
      <c r="J167" s="262"/>
      <c r="K167" s="262"/>
      <c r="L167" s="267"/>
      <c r="M167" s="268"/>
      <c r="N167" s="269"/>
      <c r="O167" s="269"/>
      <c r="P167" s="269"/>
      <c r="Q167" s="269"/>
      <c r="R167" s="269"/>
      <c r="S167" s="269"/>
      <c r="T167" s="270"/>
      <c r="AT167" s="271" t="s">
        <v>212</v>
      </c>
      <c r="AU167" s="271" t="s">
        <v>88</v>
      </c>
      <c r="AV167" s="13" t="s">
        <v>88</v>
      </c>
      <c r="AW167" s="13" t="s">
        <v>40</v>
      </c>
      <c r="AX167" s="13" t="s">
        <v>78</v>
      </c>
      <c r="AY167" s="271" t="s">
        <v>202</v>
      </c>
    </row>
    <row r="168" s="14" customFormat="1">
      <c r="B168" s="272"/>
      <c r="C168" s="273"/>
      <c r="D168" s="248" t="s">
        <v>212</v>
      </c>
      <c r="E168" s="274" t="s">
        <v>76</v>
      </c>
      <c r="F168" s="275" t="s">
        <v>216</v>
      </c>
      <c r="G168" s="273"/>
      <c r="H168" s="276">
        <v>198.5</v>
      </c>
      <c r="I168" s="277"/>
      <c r="J168" s="273"/>
      <c r="K168" s="273"/>
      <c r="L168" s="278"/>
      <c r="M168" s="279"/>
      <c r="N168" s="280"/>
      <c r="O168" s="280"/>
      <c r="P168" s="280"/>
      <c r="Q168" s="280"/>
      <c r="R168" s="280"/>
      <c r="S168" s="280"/>
      <c r="T168" s="281"/>
      <c r="AT168" s="282" t="s">
        <v>212</v>
      </c>
      <c r="AU168" s="282" t="s">
        <v>88</v>
      </c>
      <c r="AV168" s="14" t="s">
        <v>208</v>
      </c>
      <c r="AW168" s="14" t="s">
        <v>40</v>
      </c>
      <c r="AX168" s="14" t="s">
        <v>85</v>
      </c>
      <c r="AY168" s="282" t="s">
        <v>202</v>
      </c>
    </row>
    <row r="169" s="1" customFormat="1" ht="25.5" customHeight="1">
      <c r="B169" s="46"/>
      <c r="C169" s="236" t="s">
        <v>271</v>
      </c>
      <c r="D169" s="236" t="s">
        <v>204</v>
      </c>
      <c r="E169" s="237" t="s">
        <v>616</v>
      </c>
      <c r="F169" s="238" t="s">
        <v>617</v>
      </c>
      <c r="G169" s="239" t="s">
        <v>130</v>
      </c>
      <c r="H169" s="240">
        <v>1.5</v>
      </c>
      <c r="I169" s="241"/>
      <c r="J169" s="242">
        <f>ROUND(I169*H169,2)</f>
        <v>0</v>
      </c>
      <c r="K169" s="238" t="s">
        <v>207</v>
      </c>
      <c r="L169" s="72"/>
      <c r="M169" s="243" t="s">
        <v>76</v>
      </c>
      <c r="N169" s="244" t="s">
        <v>48</v>
      </c>
      <c r="O169" s="47"/>
      <c r="P169" s="245">
        <f>O169*H169</f>
        <v>0</v>
      </c>
      <c r="Q169" s="245">
        <v>1.0000000000000001E-05</v>
      </c>
      <c r="R169" s="245">
        <f>Q169*H169</f>
        <v>1.5000000000000002E-05</v>
      </c>
      <c r="S169" s="245">
        <v>0</v>
      </c>
      <c r="T169" s="246">
        <f>S169*H169</f>
        <v>0</v>
      </c>
      <c r="AR169" s="24" t="s">
        <v>208</v>
      </c>
      <c r="AT169" s="24" t="s">
        <v>204</v>
      </c>
      <c r="AU169" s="24" t="s">
        <v>88</v>
      </c>
      <c r="AY169" s="24" t="s">
        <v>202</v>
      </c>
      <c r="BE169" s="247">
        <f>IF(N169="základní",J169,0)</f>
        <v>0</v>
      </c>
      <c r="BF169" s="247">
        <f>IF(N169="snížená",J169,0)</f>
        <v>0</v>
      </c>
      <c r="BG169" s="247">
        <f>IF(N169="zákl. přenesená",J169,0)</f>
        <v>0</v>
      </c>
      <c r="BH169" s="247">
        <f>IF(N169="sníž. přenesená",J169,0)</f>
        <v>0</v>
      </c>
      <c r="BI169" s="247">
        <f>IF(N169="nulová",J169,0)</f>
        <v>0</v>
      </c>
      <c r="BJ169" s="24" t="s">
        <v>85</v>
      </c>
      <c r="BK169" s="247">
        <f>ROUND(I169*H169,2)</f>
        <v>0</v>
      </c>
      <c r="BL169" s="24" t="s">
        <v>208</v>
      </c>
      <c r="BM169" s="24" t="s">
        <v>618</v>
      </c>
    </row>
    <row r="170" s="13" customFormat="1">
      <c r="B170" s="261"/>
      <c r="C170" s="262"/>
      <c r="D170" s="248" t="s">
        <v>212</v>
      </c>
      <c r="E170" s="263" t="s">
        <v>76</v>
      </c>
      <c r="F170" s="264" t="s">
        <v>160</v>
      </c>
      <c r="G170" s="262"/>
      <c r="H170" s="265">
        <v>1.5</v>
      </c>
      <c r="I170" s="266"/>
      <c r="J170" s="262"/>
      <c r="K170" s="262"/>
      <c r="L170" s="267"/>
      <c r="M170" s="268"/>
      <c r="N170" s="269"/>
      <c r="O170" s="269"/>
      <c r="P170" s="269"/>
      <c r="Q170" s="269"/>
      <c r="R170" s="269"/>
      <c r="S170" s="269"/>
      <c r="T170" s="270"/>
      <c r="AT170" s="271" t="s">
        <v>212</v>
      </c>
      <c r="AU170" s="271" t="s">
        <v>88</v>
      </c>
      <c r="AV170" s="13" t="s">
        <v>88</v>
      </c>
      <c r="AW170" s="13" t="s">
        <v>40</v>
      </c>
      <c r="AX170" s="13" t="s">
        <v>78</v>
      </c>
      <c r="AY170" s="271" t="s">
        <v>202</v>
      </c>
    </row>
    <row r="171" s="14" customFormat="1">
      <c r="B171" s="272"/>
      <c r="C171" s="273"/>
      <c r="D171" s="248" t="s">
        <v>212</v>
      </c>
      <c r="E171" s="274" t="s">
        <v>76</v>
      </c>
      <c r="F171" s="275" t="s">
        <v>216</v>
      </c>
      <c r="G171" s="273"/>
      <c r="H171" s="276">
        <v>1.5</v>
      </c>
      <c r="I171" s="277"/>
      <c r="J171" s="273"/>
      <c r="K171" s="273"/>
      <c r="L171" s="278"/>
      <c r="M171" s="279"/>
      <c r="N171" s="280"/>
      <c r="O171" s="280"/>
      <c r="P171" s="280"/>
      <c r="Q171" s="280"/>
      <c r="R171" s="280"/>
      <c r="S171" s="280"/>
      <c r="T171" s="281"/>
      <c r="AT171" s="282" t="s">
        <v>212</v>
      </c>
      <c r="AU171" s="282" t="s">
        <v>88</v>
      </c>
      <c r="AV171" s="14" t="s">
        <v>208</v>
      </c>
      <c r="AW171" s="14" t="s">
        <v>40</v>
      </c>
      <c r="AX171" s="14" t="s">
        <v>85</v>
      </c>
      <c r="AY171" s="282" t="s">
        <v>202</v>
      </c>
    </row>
    <row r="172" s="1" customFormat="1" ht="16.5" customHeight="1">
      <c r="B172" s="46"/>
      <c r="C172" s="236" t="s">
        <v>275</v>
      </c>
      <c r="D172" s="236" t="s">
        <v>204</v>
      </c>
      <c r="E172" s="237" t="s">
        <v>619</v>
      </c>
      <c r="F172" s="238" t="s">
        <v>620</v>
      </c>
      <c r="G172" s="239" t="s">
        <v>130</v>
      </c>
      <c r="H172" s="240">
        <v>460.64999999999998</v>
      </c>
      <c r="I172" s="241"/>
      <c r="J172" s="242">
        <f>ROUND(I172*H172,2)</f>
        <v>0</v>
      </c>
      <c r="K172" s="238" t="s">
        <v>207</v>
      </c>
      <c r="L172" s="72"/>
      <c r="M172" s="243" t="s">
        <v>76</v>
      </c>
      <c r="N172" s="244" t="s">
        <v>48</v>
      </c>
      <c r="O172" s="47"/>
      <c r="P172" s="245">
        <f>O172*H172</f>
        <v>0</v>
      </c>
      <c r="Q172" s="245">
        <v>0.01375</v>
      </c>
      <c r="R172" s="245">
        <f>Q172*H172</f>
        <v>6.3339374999999993</v>
      </c>
      <c r="S172" s="245">
        <v>0</v>
      </c>
      <c r="T172" s="246">
        <f>S172*H172</f>
        <v>0</v>
      </c>
      <c r="AR172" s="24" t="s">
        <v>208</v>
      </c>
      <c r="AT172" s="24" t="s">
        <v>204</v>
      </c>
      <c r="AU172" s="24" t="s">
        <v>88</v>
      </c>
      <c r="AY172" s="24" t="s">
        <v>202</v>
      </c>
      <c r="BE172" s="247">
        <f>IF(N172="základní",J172,0)</f>
        <v>0</v>
      </c>
      <c r="BF172" s="247">
        <f>IF(N172="snížená",J172,0)</f>
        <v>0</v>
      </c>
      <c r="BG172" s="247">
        <f>IF(N172="zákl. přenesená",J172,0)</f>
        <v>0</v>
      </c>
      <c r="BH172" s="247">
        <f>IF(N172="sníž. přenesená",J172,0)</f>
        <v>0</v>
      </c>
      <c r="BI172" s="247">
        <f>IF(N172="nulová",J172,0)</f>
        <v>0</v>
      </c>
      <c r="BJ172" s="24" t="s">
        <v>85</v>
      </c>
      <c r="BK172" s="247">
        <f>ROUND(I172*H172,2)</f>
        <v>0</v>
      </c>
      <c r="BL172" s="24" t="s">
        <v>208</v>
      </c>
      <c r="BM172" s="24" t="s">
        <v>621</v>
      </c>
    </row>
    <row r="173" s="1" customFormat="1">
      <c r="B173" s="46"/>
      <c r="C173" s="74"/>
      <c r="D173" s="248" t="s">
        <v>210</v>
      </c>
      <c r="E173" s="74"/>
      <c r="F173" s="249" t="s">
        <v>622</v>
      </c>
      <c r="G173" s="74"/>
      <c r="H173" s="74"/>
      <c r="I173" s="204"/>
      <c r="J173" s="74"/>
      <c r="K173" s="74"/>
      <c r="L173" s="72"/>
      <c r="M173" s="250"/>
      <c r="N173" s="47"/>
      <c r="O173" s="47"/>
      <c r="P173" s="47"/>
      <c r="Q173" s="47"/>
      <c r="R173" s="47"/>
      <c r="S173" s="47"/>
      <c r="T173" s="95"/>
      <c r="AT173" s="24" t="s">
        <v>210</v>
      </c>
      <c r="AU173" s="24" t="s">
        <v>88</v>
      </c>
    </row>
    <row r="174" s="12" customFormat="1">
      <c r="B174" s="251"/>
      <c r="C174" s="252"/>
      <c r="D174" s="248" t="s">
        <v>212</v>
      </c>
      <c r="E174" s="253" t="s">
        <v>76</v>
      </c>
      <c r="F174" s="254" t="s">
        <v>213</v>
      </c>
      <c r="G174" s="252"/>
      <c r="H174" s="253" t="s">
        <v>76</v>
      </c>
      <c r="I174" s="255"/>
      <c r="J174" s="252"/>
      <c r="K174" s="252"/>
      <c r="L174" s="256"/>
      <c r="M174" s="257"/>
      <c r="N174" s="258"/>
      <c r="O174" s="258"/>
      <c r="P174" s="258"/>
      <c r="Q174" s="258"/>
      <c r="R174" s="258"/>
      <c r="S174" s="258"/>
      <c r="T174" s="259"/>
      <c r="AT174" s="260" t="s">
        <v>212</v>
      </c>
      <c r="AU174" s="260" t="s">
        <v>88</v>
      </c>
      <c r="AV174" s="12" t="s">
        <v>85</v>
      </c>
      <c r="AW174" s="12" t="s">
        <v>40</v>
      </c>
      <c r="AX174" s="12" t="s">
        <v>78</v>
      </c>
      <c r="AY174" s="260" t="s">
        <v>202</v>
      </c>
    </row>
    <row r="175" s="13" customFormat="1">
      <c r="B175" s="261"/>
      <c r="C175" s="262"/>
      <c r="D175" s="248" t="s">
        <v>212</v>
      </c>
      <c r="E175" s="263" t="s">
        <v>76</v>
      </c>
      <c r="F175" s="264" t="s">
        <v>572</v>
      </c>
      <c r="G175" s="262"/>
      <c r="H175" s="265">
        <v>460.64999999999998</v>
      </c>
      <c r="I175" s="266"/>
      <c r="J175" s="262"/>
      <c r="K175" s="262"/>
      <c r="L175" s="267"/>
      <c r="M175" s="268"/>
      <c r="N175" s="269"/>
      <c r="O175" s="269"/>
      <c r="P175" s="269"/>
      <c r="Q175" s="269"/>
      <c r="R175" s="269"/>
      <c r="S175" s="269"/>
      <c r="T175" s="270"/>
      <c r="AT175" s="271" t="s">
        <v>212</v>
      </c>
      <c r="AU175" s="271" t="s">
        <v>88</v>
      </c>
      <c r="AV175" s="13" t="s">
        <v>88</v>
      </c>
      <c r="AW175" s="13" t="s">
        <v>40</v>
      </c>
      <c r="AX175" s="13" t="s">
        <v>78</v>
      </c>
      <c r="AY175" s="271" t="s">
        <v>202</v>
      </c>
    </row>
    <row r="176" s="14" customFormat="1">
      <c r="B176" s="272"/>
      <c r="C176" s="273"/>
      <c r="D176" s="248" t="s">
        <v>212</v>
      </c>
      <c r="E176" s="274" t="s">
        <v>76</v>
      </c>
      <c r="F176" s="275" t="s">
        <v>216</v>
      </c>
      <c r="G176" s="273"/>
      <c r="H176" s="276">
        <v>460.64999999999998</v>
      </c>
      <c r="I176" s="277"/>
      <c r="J176" s="273"/>
      <c r="K176" s="273"/>
      <c r="L176" s="278"/>
      <c r="M176" s="279"/>
      <c r="N176" s="280"/>
      <c r="O176" s="280"/>
      <c r="P176" s="280"/>
      <c r="Q176" s="280"/>
      <c r="R176" s="280"/>
      <c r="S176" s="280"/>
      <c r="T176" s="281"/>
      <c r="AT176" s="282" t="s">
        <v>212</v>
      </c>
      <c r="AU176" s="282" t="s">
        <v>88</v>
      </c>
      <c r="AV176" s="14" t="s">
        <v>208</v>
      </c>
      <c r="AW176" s="14" t="s">
        <v>40</v>
      </c>
      <c r="AX176" s="14" t="s">
        <v>85</v>
      </c>
      <c r="AY176" s="282" t="s">
        <v>202</v>
      </c>
    </row>
    <row r="177" s="1" customFormat="1" ht="25.5" customHeight="1">
      <c r="B177" s="46"/>
      <c r="C177" s="236" t="s">
        <v>9</v>
      </c>
      <c r="D177" s="236" t="s">
        <v>204</v>
      </c>
      <c r="E177" s="237" t="s">
        <v>623</v>
      </c>
      <c r="F177" s="238" t="s">
        <v>624</v>
      </c>
      <c r="G177" s="239" t="s">
        <v>120</v>
      </c>
      <c r="H177" s="240">
        <v>15</v>
      </c>
      <c r="I177" s="241"/>
      <c r="J177" s="242">
        <f>ROUND(I177*H177,2)</f>
        <v>0</v>
      </c>
      <c r="K177" s="238" t="s">
        <v>207</v>
      </c>
      <c r="L177" s="72"/>
      <c r="M177" s="243" t="s">
        <v>76</v>
      </c>
      <c r="N177" s="244" t="s">
        <v>48</v>
      </c>
      <c r="O177" s="47"/>
      <c r="P177" s="245">
        <f>O177*H177</f>
        <v>0</v>
      </c>
      <c r="Q177" s="245">
        <v>0</v>
      </c>
      <c r="R177" s="245">
        <f>Q177*H177</f>
        <v>0</v>
      </c>
      <c r="S177" s="245">
        <v>0</v>
      </c>
      <c r="T177" s="246">
        <f>S177*H177</f>
        <v>0</v>
      </c>
      <c r="AR177" s="24" t="s">
        <v>208</v>
      </c>
      <c r="AT177" s="24" t="s">
        <v>204</v>
      </c>
      <c r="AU177" s="24" t="s">
        <v>88</v>
      </c>
      <c r="AY177" s="24" t="s">
        <v>202</v>
      </c>
      <c r="BE177" s="247">
        <f>IF(N177="základní",J177,0)</f>
        <v>0</v>
      </c>
      <c r="BF177" s="247">
        <f>IF(N177="snížená",J177,0)</f>
        <v>0</v>
      </c>
      <c r="BG177" s="247">
        <f>IF(N177="zákl. přenesená",J177,0)</f>
        <v>0</v>
      </c>
      <c r="BH177" s="247">
        <f>IF(N177="sníž. přenesená",J177,0)</f>
        <v>0</v>
      </c>
      <c r="BI177" s="247">
        <f>IF(N177="nulová",J177,0)</f>
        <v>0</v>
      </c>
      <c r="BJ177" s="24" t="s">
        <v>85</v>
      </c>
      <c r="BK177" s="247">
        <f>ROUND(I177*H177,2)</f>
        <v>0</v>
      </c>
      <c r="BL177" s="24" t="s">
        <v>208</v>
      </c>
      <c r="BM177" s="24" t="s">
        <v>625</v>
      </c>
    </row>
    <row r="178" s="13" customFormat="1">
      <c r="B178" s="261"/>
      <c r="C178" s="262"/>
      <c r="D178" s="248" t="s">
        <v>212</v>
      </c>
      <c r="E178" s="263" t="s">
        <v>76</v>
      </c>
      <c r="F178" s="264" t="s">
        <v>122</v>
      </c>
      <c r="G178" s="262"/>
      <c r="H178" s="265">
        <v>15</v>
      </c>
      <c r="I178" s="266"/>
      <c r="J178" s="262"/>
      <c r="K178" s="262"/>
      <c r="L178" s="267"/>
      <c r="M178" s="268"/>
      <c r="N178" s="269"/>
      <c r="O178" s="269"/>
      <c r="P178" s="269"/>
      <c r="Q178" s="269"/>
      <c r="R178" s="269"/>
      <c r="S178" s="269"/>
      <c r="T178" s="270"/>
      <c r="AT178" s="271" t="s">
        <v>212</v>
      </c>
      <c r="AU178" s="271" t="s">
        <v>88</v>
      </c>
      <c r="AV178" s="13" t="s">
        <v>88</v>
      </c>
      <c r="AW178" s="13" t="s">
        <v>40</v>
      </c>
      <c r="AX178" s="13" t="s">
        <v>78</v>
      </c>
      <c r="AY178" s="271" t="s">
        <v>202</v>
      </c>
    </row>
    <row r="179" s="14" customFormat="1">
      <c r="B179" s="272"/>
      <c r="C179" s="273"/>
      <c r="D179" s="248" t="s">
        <v>212</v>
      </c>
      <c r="E179" s="274" t="s">
        <v>76</v>
      </c>
      <c r="F179" s="275" t="s">
        <v>216</v>
      </c>
      <c r="G179" s="273"/>
      <c r="H179" s="276">
        <v>15</v>
      </c>
      <c r="I179" s="277"/>
      <c r="J179" s="273"/>
      <c r="K179" s="273"/>
      <c r="L179" s="278"/>
      <c r="M179" s="279"/>
      <c r="N179" s="280"/>
      <c r="O179" s="280"/>
      <c r="P179" s="280"/>
      <c r="Q179" s="280"/>
      <c r="R179" s="280"/>
      <c r="S179" s="280"/>
      <c r="T179" s="281"/>
      <c r="AT179" s="282" t="s">
        <v>212</v>
      </c>
      <c r="AU179" s="282" t="s">
        <v>88</v>
      </c>
      <c r="AV179" s="14" t="s">
        <v>208</v>
      </c>
      <c r="AW179" s="14" t="s">
        <v>40</v>
      </c>
      <c r="AX179" s="14" t="s">
        <v>85</v>
      </c>
      <c r="AY179" s="282" t="s">
        <v>202</v>
      </c>
    </row>
    <row r="180" s="1" customFormat="1" ht="25.5" customHeight="1">
      <c r="B180" s="46"/>
      <c r="C180" s="236" t="s">
        <v>282</v>
      </c>
      <c r="D180" s="236" t="s">
        <v>204</v>
      </c>
      <c r="E180" s="237" t="s">
        <v>626</v>
      </c>
      <c r="F180" s="238" t="s">
        <v>627</v>
      </c>
      <c r="G180" s="239" t="s">
        <v>120</v>
      </c>
      <c r="H180" s="240">
        <v>15</v>
      </c>
      <c r="I180" s="241"/>
      <c r="J180" s="242">
        <f>ROUND(I180*H180,2)</f>
        <v>0</v>
      </c>
      <c r="K180" s="238" t="s">
        <v>207</v>
      </c>
      <c r="L180" s="72"/>
      <c r="M180" s="243" t="s">
        <v>76</v>
      </c>
      <c r="N180" s="244" t="s">
        <v>48</v>
      </c>
      <c r="O180" s="47"/>
      <c r="P180" s="245">
        <f>O180*H180</f>
        <v>0</v>
      </c>
      <c r="Q180" s="245">
        <v>0</v>
      </c>
      <c r="R180" s="245">
        <f>Q180*H180</f>
        <v>0</v>
      </c>
      <c r="S180" s="245">
        <v>0</v>
      </c>
      <c r="T180" s="246">
        <f>S180*H180</f>
        <v>0</v>
      </c>
      <c r="AR180" s="24" t="s">
        <v>208</v>
      </c>
      <c r="AT180" s="24" t="s">
        <v>204</v>
      </c>
      <c r="AU180" s="24" t="s">
        <v>88</v>
      </c>
      <c r="AY180" s="24" t="s">
        <v>202</v>
      </c>
      <c r="BE180" s="247">
        <f>IF(N180="základní",J180,0)</f>
        <v>0</v>
      </c>
      <c r="BF180" s="247">
        <f>IF(N180="snížená",J180,0)</f>
        <v>0</v>
      </c>
      <c r="BG180" s="247">
        <f>IF(N180="zákl. přenesená",J180,0)</f>
        <v>0</v>
      </c>
      <c r="BH180" s="247">
        <f>IF(N180="sníž. přenesená",J180,0)</f>
        <v>0</v>
      </c>
      <c r="BI180" s="247">
        <f>IF(N180="nulová",J180,0)</f>
        <v>0</v>
      </c>
      <c r="BJ180" s="24" t="s">
        <v>85</v>
      </c>
      <c r="BK180" s="247">
        <f>ROUND(I180*H180,2)</f>
        <v>0</v>
      </c>
      <c r="BL180" s="24" t="s">
        <v>208</v>
      </c>
      <c r="BM180" s="24" t="s">
        <v>628</v>
      </c>
    </row>
    <row r="181" s="12" customFormat="1">
      <c r="B181" s="251"/>
      <c r="C181" s="252"/>
      <c r="D181" s="248" t="s">
        <v>212</v>
      </c>
      <c r="E181" s="253" t="s">
        <v>76</v>
      </c>
      <c r="F181" s="254" t="s">
        <v>424</v>
      </c>
      <c r="G181" s="252"/>
      <c r="H181" s="253" t="s">
        <v>76</v>
      </c>
      <c r="I181" s="255"/>
      <c r="J181" s="252"/>
      <c r="K181" s="252"/>
      <c r="L181" s="256"/>
      <c r="M181" s="257"/>
      <c r="N181" s="258"/>
      <c r="O181" s="258"/>
      <c r="P181" s="258"/>
      <c r="Q181" s="258"/>
      <c r="R181" s="258"/>
      <c r="S181" s="258"/>
      <c r="T181" s="259"/>
      <c r="AT181" s="260" t="s">
        <v>212</v>
      </c>
      <c r="AU181" s="260" t="s">
        <v>88</v>
      </c>
      <c r="AV181" s="12" t="s">
        <v>85</v>
      </c>
      <c r="AW181" s="12" t="s">
        <v>40</v>
      </c>
      <c r="AX181" s="12" t="s">
        <v>78</v>
      </c>
      <c r="AY181" s="260" t="s">
        <v>202</v>
      </c>
    </row>
    <row r="182" s="13" customFormat="1">
      <c r="B182" s="261"/>
      <c r="C182" s="262"/>
      <c r="D182" s="248" t="s">
        <v>212</v>
      </c>
      <c r="E182" s="263" t="s">
        <v>122</v>
      </c>
      <c r="F182" s="264" t="s">
        <v>10</v>
      </c>
      <c r="G182" s="262"/>
      <c r="H182" s="265">
        <v>15</v>
      </c>
      <c r="I182" s="266"/>
      <c r="J182" s="262"/>
      <c r="K182" s="262"/>
      <c r="L182" s="267"/>
      <c r="M182" s="268"/>
      <c r="N182" s="269"/>
      <c r="O182" s="269"/>
      <c r="P182" s="269"/>
      <c r="Q182" s="269"/>
      <c r="R182" s="269"/>
      <c r="S182" s="269"/>
      <c r="T182" s="270"/>
      <c r="AT182" s="271" t="s">
        <v>212</v>
      </c>
      <c r="AU182" s="271" t="s">
        <v>88</v>
      </c>
      <c r="AV182" s="13" t="s">
        <v>88</v>
      </c>
      <c r="AW182" s="13" t="s">
        <v>40</v>
      </c>
      <c r="AX182" s="13" t="s">
        <v>78</v>
      </c>
      <c r="AY182" s="271" t="s">
        <v>202</v>
      </c>
    </row>
    <row r="183" s="14" customFormat="1">
      <c r="B183" s="272"/>
      <c r="C183" s="273"/>
      <c r="D183" s="248" t="s">
        <v>212</v>
      </c>
      <c r="E183" s="274" t="s">
        <v>76</v>
      </c>
      <c r="F183" s="275" t="s">
        <v>216</v>
      </c>
      <c r="G183" s="273"/>
      <c r="H183" s="276">
        <v>15</v>
      </c>
      <c r="I183" s="277"/>
      <c r="J183" s="273"/>
      <c r="K183" s="273"/>
      <c r="L183" s="278"/>
      <c r="M183" s="279"/>
      <c r="N183" s="280"/>
      <c r="O183" s="280"/>
      <c r="P183" s="280"/>
      <c r="Q183" s="280"/>
      <c r="R183" s="280"/>
      <c r="S183" s="280"/>
      <c r="T183" s="281"/>
      <c r="AT183" s="282" t="s">
        <v>212</v>
      </c>
      <c r="AU183" s="282" t="s">
        <v>88</v>
      </c>
      <c r="AV183" s="14" t="s">
        <v>208</v>
      </c>
      <c r="AW183" s="14" t="s">
        <v>40</v>
      </c>
      <c r="AX183" s="14" t="s">
        <v>85</v>
      </c>
      <c r="AY183" s="282" t="s">
        <v>202</v>
      </c>
    </row>
    <row r="184" s="1" customFormat="1" ht="16.5" customHeight="1">
      <c r="B184" s="46"/>
      <c r="C184" s="236" t="s">
        <v>288</v>
      </c>
      <c r="D184" s="236" t="s">
        <v>204</v>
      </c>
      <c r="E184" s="237" t="s">
        <v>629</v>
      </c>
      <c r="F184" s="238" t="s">
        <v>630</v>
      </c>
      <c r="G184" s="239" t="s">
        <v>120</v>
      </c>
      <c r="H184" s="240">
        <v>680</v>
      </c>
      <c r="I184" s="241"/>
      <c r="J184" s="242">
        <f>ROUND(I184*H184,2)</f>
        <v>0</v>
      </c>
      <c r="K184" s="238" t="s">
        <v>76</v>
      </c>
      <c r="L184" s="72"/>
      <c r="M184" s="243" t="s">
        <v>76</v>
      </c>
      <c r="N184" s="244" t="s">
        <v>48</v>
      </c>
      <c r="O184" s="47"/>
      <c r="P184" s="245">
        <f>O184*H184</f>
        <v>0</v>
      </c>
      <c r="Q184" s="245">
        <v>0</v>
      </c>
      <c r="R184" s="245">
        <f>Q184*H184</f>
        <v>0</v>
      </c>
      <c r="S184" s="245">
        <v>0</v>
      </c>
      <c r="T184" s="246">
        <f>S184*H184</f>
        <v>0</v>
      </c>
      <c r="AR184" s="24" t="s">
        <v>208</v>
      </c>
      <c r="AT184" s="24" t="s">
        <v>204</v>
      </c>
      <c r="AU184" s="24" t="s">
        <v>88</v>
      </c>
      <c r="AY184" s="24" t="s">
        <v>202</v>
      </c>
      <c r="BE184" s="247">
        <f>IF(N184="základní",J184,0)</f>
        <v>0</v>
      </c>
      <c r="BF184" s="247">
        <f>IF(N184="snížená",J184,0)</f>
        <v>0</v>
      </c>
      <c r="BG184" s="247">
        <f>IF(N184="zákl. přenesená",J184,0)</f>
        <v>0</v>
      </c>
      <c r="BH184" s="247">
        <f>IF(N184="sníž. přenesená",J184,0)</f>
        <v>0</v>
      </c>
      <c r="BI184" s="247">
        <f>IF(N184="nulová",J184,0)</f>
        <v>0</v>
      </c>
      <c r="BJ184" s="24" t="s">
        <v>85</v>
      </c>
      <c r="BK184" s="247">
        <f>ROUND(I184*H184,2)</f>
        <v>0</v>
      </c>
      <c r="BL184" s="24" t="s">
        <v>208</v>
      </c>
      <c r="BM184" s="24" t="s">
        <v>631</v>
      </c>
    </row>
    <row r="185" s="12" customFormat="1">
      <c r="B185" s="251"/>
      <c r="C185" s="252"/>
      <c r="D185" s="248" t="s">
        <v>212</v>
      </c>
      <c r="E185" s="253" t="s">
        <v>76</v>
      </c>
      <c r="F185" s="254" t="s">
        <v>424</v>
      </c>
      <c r="G185" s="252"/>
      <c r="H185" s="253" t="s">
        <v>76</v>
      </c>
      <c r="I185" s="255"/>
      <c r="J185" s="252"/>
      <c r="K185" s="252"/>
      <c r="L185" s="256"/>
      <c r="M185" s="257"/>
      <c r="N185" s="258"/>
      <c r="O185" s="258"/>
      <c r="P185" s="258"/>
      <c r="Q185" s="258"/>
      <c r="R185" s="258"/>
      <c r="S185" s="258"/>
      <c r="T185" s="259"/>
      <c r="AT185" s="260" t="s">
        <v>212</v>
      </c>
      <c r="AU185" s="260" t="s">
        <v>88</v>
      </c>
      <c r="AV185" s="12" t="s">
        <v>85</v>
      </c>
      <c r="AW185" s="12" t="s">
        <v>40</v>
      </c>
      <c r="AX185" s="12" t="s">
        <v>78</v>
      </c>
      <c r="AY185" s="260" t="s">
        <v>202</v>
      </c>
    </row>
    <row r="186" s="13" customFormat="1">
      <c r="B186" s="261"/>
      <c r="C186" s="262"/>
      <c r="D186" s="248" t="s">
        <v>212</v>
      </c>
      <c r="E186" s="263" t="s">
        <v>76</v>
      </c>
      <c r="F186" s="264" t="s">
        <v>632</v>
      </c>
      <c r="G186" s="262"/>
      <c r="H186" s="265">
        <v>680</v>
      </c>
      <c r="I186" s="266"/>
      <c r="J186" s="262"/>
      <c r="K186" s="262"/>
      <c r="L186" s="267"/>
      <c r="M186" s="268"/>
      <c r="N186" s="269"/>
      <c r="O186" s="269"/>
      <c r="P186" s="269"/>
      <c r="Q186" s="269"/>
      <c r="R186" s="269"/>
      <c r="S186" s="269"/>
      <c r="T186" s="270"/>
      <c r="AT186" s="271" t="s">
        <v>212</v>
      </c>
      <c r="AU186" s="271" t="s">
        <v>88</v>
      </c>
      <c r="AV186" s="13" t="s">
        <v>88</v>
      </c>
      <c r="AW186" s="13" t="s">
        <v>40</v>
      </c>
      <c r="AX186" s="13" t="s">
        <v>78</v>
      </c>
      <c r="AY186" s="271" t="s">
        <v>202</v>
      </c>
    </row>
    <row r="187" s="14" customFormat="1">
      <c r="B187" s="272"/>
      <c r="C187" s="273"/>
      <c r="D187" s="248" t="s">
        <v>212</v>
      </c>
      <c r="E187" s="274" t="s">
        <v>76</v>
      </c>
      <c r="F187" s="275" t="s">
        <v>216</v>
      </c>
      <c r="G187" s="273"/>
      <c r="H187" s="276">
        <v>680</v>
      </c>
      <c r="I187" s="277"/>
      <c r="J187" s="273"/>
      <c r="K187" s="273"/>
      <c r="L187" s="278"/>
      <c r="M187" s="279"/>
      <c r="N187" s="280"/>
      <c r="O187" s="280"/>
      <c r="P187" s="280"/>
      <c r="Q187" s="280"/>
      <c r="R187" s="280"/>
      <c r="S187" s="280"/>
      <c r="T187" s="281"/>
      <c r="AT187" s="282" t="s">
        <v>212</v>
      </c>
      <c r="AU187" s="282" t="s">
        <v>88</v>
      </c>
      <c r="AV187" s="14" t="s">
        <v>208</v>
      </c>
      <c r="AW187" s="14" t="s">
        <v>40</v>
      </c>
      <c r="AX187" s="14" t="s">
        <v>85</v>
      </c>
      <c r="AY187" s="282" t="s">
        <v>202</v>
      </c>
    </row>
    <row r="188" s="1" customFormat="1" ht="51" customHeight="1">
      <c r="B188" s="46"/>
      <c r="C188" s="236" t="s">
        <v>298</v>
      </c>
      <c r="D188" s="236" t="s">
        <v>204</v>
      </c>
      <c r="E188" s="237" t="s">
        <v>633</v>
      </c>
      <c r="F188" s="238" t="s">
        <v>634</v>
      </c>
      <c r="G188" s="239" t="s">
        <v>120</v>
      </c>
      <c r="H188" s="240">
        <v>1409.5</v>
      </c>
      <c r="I188" s="241"/>
      <c r="J188" s="242">
        <f>ROUND(I188*H188,2)</f>
        <v>0</v>
      </c>
      <c r="K188" s="238" t="s">
        <v>76</v>
      </c>
      <c r="L188" s="72"/>
      <c r="M188" s="243" t="s">
        <v>76</v>
      </c>
      <c r="N188" s="244" t="s">
        <v>48</v>
      </c>
      <c r="O188" s="47"/>
      <c r="P188" s="245">
        <f>O188*H188</f>
        <v>0</v>
      </c>
      <c r="Q188" s="245">
        <v>0.089779999999999999</v>
      </c>
      <c r="R188" s="245">
        <f>Q188*H188</f>
        <v>126.54491</v>
      </c>
      <c r="S188" s="245">
        <v>0</v>
      </c>
      <c r="T188" s="246">
        <f>S188*H188</f>
        <v>0</v>
      </c>
      <c r="AR188" s="24" t="s">
        <v>208</v>
      </c>
      <c r="AT188" s="24" t="s">
        <v>204</v>
      </c>
      <c r="AU188" s="24" t="s">
        <v>88</v>
      </c>
      <c r="AY188" s="24" t="s">
        <v>202</v>
      </c>
      <c r="BE188" s="247">
        <f>IF(N188="základní",J188,0)</f>
        <v>0</v>
      </c>
      <c r="BF188" s="247">
        <f>IF(N188="snížená",J188,0)</f>
        <v>0</v>
      </c>
      <c r="BG188" s="247">
        <f>IF(N188="zákl. přenesená",J188,0)</f>
        <v>0</v>
      </c>
      <c r="BH188" s="247">
        <f>IF(N188="sníž. přenesená",J188,0)</f>
        <v>0</v>
      </c>
      <c r="BI188" s="247">
        <f>IF(N188="nulová",J188,0)</f>
        <v>0</v>
      </c>
      <c r="BJ188" s="24" t="s">
        <v>85</v>
      </c>
      <c r="BK188" s="247">
        <f>ROUND(I188*H188,2)</f>
        <v>0</v>
      </c>
      <c r="BL188" s="24" t="s">
        <v>208</v>
      </c>
      <c r="BM188" s="24" t="s">
        <v>635</v>
      </c>
    </row>
    <row r="189" s="12" customFormat="1">
      <c r="B189" s="251"/>
      <c r="C189" s="252"/>
      <c r="D189" s="248" t="s">
        <v>212</v>
      </c>
      <c r="E189" s="253" t="s">
        <v>76</v>
      </c>
      <c r="F189" s="254" t="s">
        <v>424</v>
      </c>
      <c r="G189" s="252"/>
      <c r="H189" s="253" t="s">
        <v>76</v>
      </c>
      <c r="I189" s="255"/>
      <c r="J189" s="252"/>
      <c r="K189" s="252"/>
      <c r="L189" s="256"/>
      <c r="M189" s="257"/>
      <c r="N189" s="258"/>
      <c r="O189" s="258"/>
      <c r="P189" s="258"/>
      <c r="Q189" s="258"/>
      <c r="R189" s="258"/>
      <c r="S189" s="258"/>
      <c r="T189" s="259"/>
      <c r="AT189" s="260" t="s">
        <v>212</v>
      </c>
      <c r="AU189" s="260" t="s">
        <v>88</v>
      </c>
      <c r="AV189" s="12" t="s">
        <v>85</v>
      </c>
      <c r="AW189" s="12" t="s">
        <v>40</v>
      </c>
      <c r="AX189" s="12" t="s">
        <v>78</v>
      </c>
      <c r="AY189" s="260" t="s">
        <v>202</v>
      </c>
    </row>
    <row r="190" s="13" customFormat="1">
      <c r="B190" s="261"/>
      <c r="C190" s="262"/>
      <c r="D190" s="248" t="s">
        <v>212</v>
      </c>
      <c r="E190" s="263" t="s">
        <v>76</v>
      </c>
      <c r="F190" s="264" t="s">
        <v>636</v>
      </c>
      <c r="G190" s="262"/>
      <c r="H190" s="265">
        <v>1409.5</v>
      </c>
      <c r="I190" s="266"/>
      <c r="J190" s="262"/>
      <c r="K190" s="262"/>
      <c r="L190" s="267"/>
      <c r="M190" s="268"/>
      <c r="N190" s="269"/>
      <c r="O190" s="269"/>
      <c r="P190" s="269"/>
      <c r="Q190" s="269"/>
      <c r="R190" s="269"/>
      <c r="S190" s="269"/>
      <c r="T190" s="270"/>
      <c r="AT190" s="271" t="s">
        <v>212</v>
      </c>
      <c r="AU190" s="271" t="s">
        <v>88</v>
      </c>
      <c r="AV190" s="13" t="s">
        <v>88</v>
      </c>
      <c r="AW190" s="13" t="s">
        <v>40</v>
      </c>
      <c r="AX190" s="13" t="s">
        <v>78</v>
      </c>
      <c r="AY190" s="271" t="s">
        <v>202</v>
      </c>
    </row>
    <row r="191" s="14" customFormat="1">
      <c r="B191" s="272"/>
      <c r="C191" s="273"/>
      <c r="D191" s="248" t="s">
        <v>212</v>
      </c>
      <c r="E191" s="274" t="s">
        <v>76</v>
      </c>
      <c r="F191" s="275" t="s">
        <v>216</v>
      </c>
      <c r="G191" s="273"/>
      <c r="H191" s="276">
        <v>1409.5</v>
      </c>
      <c r="I191" s="277"/>
      <c r="J191" s="273"/>
      <c r="K191" s="273"/>
      <c r="L191" s="278"/>
      <c r="M191" s="279"/>
      <c r="N191" s="280"/>
      <c r="O191" s="280"/>
      <c r="P191" s="280"/>
      <c r="Q191" s="280"/>
      <c r="R191" s="280"/>
      <c r="S191" s="280"/>
      <c r="T191" s="281"/>
      <c r="AT191" s="282" t="s">
        <v>212</v>
      </c>
      <c r="AU191" s="282" t="s">
        <v>88</v>
      </c>
      <c r="AV191" s="14" t="s">
        <v>208</v>
      </c>
      <c r="AW191" s="14" t="s">
        <v>40</v>
      </c>
      <c r="AX191" s="14" t="s">
        <v>85</v>
      </c>
      <c r="AY191" s="282" t="s">
        <v>202</v>
      </c>
    </row>
    <row r="192" s="11" customFormat="1" ht="29.88" customHeight="1">
      <c r="B192" s="220"/>
      <c r="C192" s="221"/>
      <c r="D192" s="222" t="s">
        <v>77</v>
      </c>
      <c r="E192" s="234" t="s">
        <v>495</v>
      </c>
      <c r="F192" s="234" t="s">
        <v>496</v>
      </c>
      <c r="G192" s="221"/>
      <c r="H192" s="221"/>
      <c r="I192" s="224"/>
      <c r="J192" s="235">
        <f>BK192</f>
        <v>0</v>
      </c>
      <c r="K192" s="221"/>
      <c r="L192" s="226"/>
      <c r="M192" s="227"/>
      <c r="N192" s="228"/>
      <c r="O192" s="228"/>
      <c r="P192" s="229">
        <f>P193</f>
        <v>0</v>
      </c>
      <c r="Q192" s="228"/>
      <c r="R192" s="229">
        <f>R193</f>
        <v>0</v>
      </c>
      <c r="S192" s="228"/>
      <c r="T192" s="230">
        <f>T193</f>
        <v>0</v>
      </c>
      <c r="AR192" s="231" t="s">
        <v>85</v>
      </c>
      <c r="AT192" s="232" t="s">
        <v>77</v>
      </c>
      <c r="AU192" s="232" t="s">
        <v>85</v>
      </c>
      <c r="AY192" s="231" t="s">
        <v>202</v>
      </c>
      <c r="BK192" s="233">
        <f>BK193</f>
        <v>0</v>
      </c>
    </row>
    <row r="193" s="1" customFormat="1" ht="25.5" customHeight="1">
      <c r="B193" s="46"/>
      <c r="C193" s="236" t="s">
        <v>303</v>
      </c>
      <c r="D193" s="236" t="s">
        <v>204</v>
      </c>
      <c r="E193" s="237" t="s">
        <v>498</v>
      </c>
      <c r="F193" s="238" t="s">
        <v>499</v>
      </c>
      <c r="G193" s="239" t="s">
        <v>285</v>
      </c>
      <c r="H193" s="240">
        <v>196.69300000000001</v>
      </c>
      <c r="I193" s="241"/>
      <c r="J193" s="242">
        <f>ROUND(I193*H193,2)</f>
        <v>0</v>
      </c>
      <c r="K193" s="238" t="s">
        <v>207</v>
      </c>
      <c r="L193" s="72"/>
      <c r="M193" s="243" t="s">
        <v>76</v>
      </c>
      <c r="N193" s="244" t="s">
        <v>48</v>
      </c>
      <c r="O193" s="47"/>
      <c r="P193" s="245">
        <f>O193*H193</f>
        <v>0</v>
      </c>
      <c r="Q193" s="245">
        <v>0</v>
      </c>
      <c r="R193" s="245">
        <f>Q193*H193</f>
        <v>0</v>
      </c>
      <c r="S193" s="245">
        <v>0</v>
      </c>
      <c r="T193" s="246">
        <f>S193*H193</f>
        <v>0</v>
      </c>
      <c r="AR193" s="24" t="s">
        <v>208</v>
      </c>
      <c r="AT193" s="24" t="s">
        <v>204</v>
      </c>
      <c r="AU193" s="24" t="s">
        <v>88</v>
      </c>
      <c r="AY193" s="24" t="s">
        <v>202</v>
      </c>
      <c r="BE193" s="247">
        <f>IF(N193="základní",J193,0)</f>
        <v>0</v>
      </c>
      <c r="BF193" s="247">
        <f>IF(N193="snížená",J193,0)</f>
        <v>0</v>
      </c>
      <c r="BG193" s="247">
        <f>IF(N193="zákl. přenesená",J193,0)</f>
        <v>0</v>
      </c>
      <c r="BH193" s="247">
        <f>IF(N193="sníž. přenesená",J193,0)</f>
        <v>0</v>
      </c>
      <c r="BI193" s="247">
        <f>IF(N193="nulová",J193,0)</f>
        <v>0</v>
      </c>
      <c r="BJ193" s="24" t="s">
        <v>85</v>
      </c>
      <c r="BK193" s="247">
        <f>ROUND(I193*H193,2)</f>
        <v>0</v>
      </c>
      <c r="BL193" s="24" t="s">
        <v>208</v>
      </c>
      <c r="BM193" s="24" t="s">
        <v>637</v>
      </c>
    </row>
    <row r="194" s="11" customFormat="1" ht="29.88" customHeight="1">
      <c r="B194" s="220"/>
      <c r="C194" s="221"/>
      <c r="D194" s="222" t="s">
        <v>77</v>
      </c>
      <c r="E194" s="234" t="s">
        <v>501</v>
      </c>
      <c r="F194" s="234" t="s">
        <v>502</v>
      </c>
      <c r="G194" s="221"/>
      <c r="H194" s="221"/>
      <c r="I194" s="224"/>
      <c r="J194" s="235">
        <f>BK194</f>
        <v>0</v>
      </c>
      <c r="K194" s="221"/>
      <c r="L194" s="226"/>
      <c r="M194" s="227"/>
      <c r="N194" s="228"/>
      <c r="O194" s="228"/>
      <c r="P194" s="229">
        <f>SUM(P195:P222)</f>
        <v>0</v>
      </c>
      <c r="Q194" s="228"/>
      <c r="R194" s="229">
        <f>SUM(R195:R222)</f>
        <v>0</v>
      </c>
      <c r="S194" s="228"/>
      <c r="T194" s="230">
        <f>SUM(T195:T222)</f>
        <v>0</v>
      </c>
      <c r="AR194" s="231" t="s">
        <v>85</v>
      </c>
      <c r="AT194" s="232" t="s">
        <v>77</v>
      </c>
      <c r="AU194" s="232" t="s">
        <v>85</v>
      </c>
      <c r="AY194" s="231" t="s">
        <v>202</v>
      </c>
      <c r="BK194" s="233">
        <f>SUM(BK195:BK222)</f>
        <v>0</v>
      </c>
    </row>
    <row r="195" s="1" customFormat="1" ht="38.25" customHeight="1">
      <c r="B195" s="46"/>
      <c r="C195" s="236" t="s">
        <v>311</v>
      </c>
      <c r="D195" s="236" t="s">
        <v>204</v>
      </c>
      <c r="E195" s="237" t="s">
        <v>509</v>
      </c>
      <c r="F195" s="238" t="s">
        <v>510</v>
      </c>
      <c r="G195" s="239" t="s">
        <v>137</v>
      </c>
      <c r="H195" s="240">
        <v>11.25</v>
      </c>
      <c r="I195" s="241"/>
      <c r="J195" s="242">
        <f>ROUND(I195*H195,2)</f>
        <v>0</v>
      </c>
      <c r="K195" s="238" t="s">
        <v>207</v>
      </c>
      <c r="L195" s="72"/>
      <c r="M195" s="243" t="s">
        <v>76</v>
      </c>
      <c r="N195" s="244" t="s">
        <v>48</v>
      </c>
      <c r="O195" s="47"/>
      <c r="P195" s="245">
        <f>O195*H195</f>
        <v>0</v>
      </c>
      <c r="Q195" s="245">
        <v>0</v>
      </c>
      <c r="R195" s="245">
        <f>Q195*H195</f>
        <v>0</v>
      </c>
      <c r="S195" s="245">
        <v>0</v>
      </c>
      <c r="T195" s="246">
        <f>S195*H195</f>
        <v>0</v>
      </c>
      <c r="AR195" s="24" t="s">
        <v>208</v>
      </c>
      <c r="AT195" s="24" t="s">
        <v>204</v>
      </c>
      <c r="AU195" s="24" t="s">
        <v>88</v>
      </c>
      <c r="AY195" s="24" t="s">
        <v>202</v>
      </c>
      <c r="BE195" s="247">
        <f>IF(N195="základní",J195,0)</f>
        <v>0</v>
      </c>
      <c r="BF195" s="247">
        <f>IF(N195="snížená",J195,0)</f>
        <v>0</v>
      </c>
      <c r="BG195" s="247">
        <f>IF(N195="zákl. přenesená",J195,0)</f>
        <v>0</v>
      </c>
      <c r="BH195" s="247">
        <f>IF(N195="sníž. přenesená",J195,0)</f>
        <v>0</v>
      </c>
      <c r="BI195" s="247">
        <f>IF(N195="nulová",J195,0)</f>
        <v>0</v>
      </c>
      <c r="BJ195" s="24" t="s">
        <v>85</v>
      </c>
      <c r="BK195" s="247">
        <f>ROUND(I195*H195,2)</f>
        <v>0</v>
      </c>
      <c r="BL195" s="24" t="s">
        <v>208</v>
      </c>
      <c r="BM195" s="24" t="s">
        <v>638</v>
      </c>
    </row>
    <row r="196" s="13" customFormat="1">
      <c r="B196" s="261"/>
      <c r="C196" s="262"/>
      <c r="D196" s="248" t="s">
        <v>212</v>
      </c>
      <c r="E196" s="263" t="s">
        <v>166</v>
      </c>
      <c r="F196" s="264" t="s">
        <v>639</v>
      </c>
      <c r="G196" s="262"/>
      <c r="H196" s="265">
        <v>11.25</v>
      </c>
      <c r="I196" s="266"/>
      <c r="J196" s="262"/>
      <c r="K196" s="262"/>
      <c r="L196" s="267"/>
      <c r="M196" s="268"/>
      <c r="N196" s="269"/>
      <c r="O196" s="269"/>
      <c r="P196" s="269"/>
      <c r="Q196" s="269"/>
      <c r="R196" s="269"/>
      <c r="S196" s="269"/>
      <c r="T196" s="270"/>
      <c r="AT196" s="271" t="s">
        <v>212</v>
      </c>
      <c r="AU196" s="271" t="s">
        <v>88</v>
      </c>
      <c r="AV196" s="13" t="s">
        <v>88</v>
      </c>
      <c r="AW196" s="13" t="s">
        <v>40</v>
      </c>
      <c r="AX196" s="13" t="s">
        <v>78</v>
      </c>
      <c r="AY196" s="271" t="s">
        <v>202</v>
      </c>
    </row>
    <row r="197" s="14" customFormat="1">
      <c r="B197" s="272"/>
      <c r="C197" s="273"/>
      <c r="D197" s="248" t="s">
        <v>212</v>
      </c>
      <c r="E197" s="274" t="s">
        <v>76</v>
      </c>
      <c r="F197" s="275" t="s">
        <v>216</v>
      </c>
      <c r="G197" s="273"/>
      <c r="H197" s="276">
        <v>11.25</v>
      </c>
      <c r="I197" s="277"/>
      <c r="J197" s="273"/>
      <c r="K197" s="273"/>
      <c r="L197" s="278"/>
      <c r="M197" s="279"/>
      <c r="N197" s="280"/>
      <c r="O197" s="280"/>
      <c r="P197" s="280"/>
      <c r="Q197" s="280"/>
      <c r="R197" s="280"/>
      <c r="S197" s="280"/>
      <c r="T197" s="281"/>
      <c r="AT197" s="282" t="s">
        <v>212</v>
      </c>
      <c r="AU197" s="282" t="s">
        <v>88</v>
      </c>
      <c r="AV197" s="14" t="s">
        <v>208</v>
      </c>
      <c r="AW197" s="14" t="s">
        <v>40</v>
      </c>
      <c r="AX197" s="14" t="s">
        <v>85</v>
      </c>
      <c r="AY197" s="282" t="s">
        <v>202</v>
      </c>
    </row>
    <row r="198" s="1" customFormat="1" ht="38.25" customHeight="1">
      <c r="B198" s="46"/>
      <c r="C198" s="236" t="s">
        <v>317</v>
      </c>
      <c r="D198" s="236" t="s">
        <v>204</v>
      </c>
      <c r="E198" s="237" t="s">
        <v>222</v>
      </c>
      <c r="F198" s="238" t="s">
        <v>223</v>
      </c>
      <c r="G198" s="239" t="s">
        <v>137</v>
      </c>
      <c r="H198" s="240">
        <v>11.25</v>
      </c>
      <c r="I198" s="241"/>
      <c r="J198" s="242">
        <f>ROUND(I198*H198,2)</f>
        <v>0</v>
      </c>
      <c r="K198" s="238" t="s">
        <v>207</v>
      </c>
      <c r="L198" s="72"/>
      <c r="M198" s="243" t="s">
        <v>76</v>
      </c>
      <c r="N198" s="244" t="s">
        <v>48</v>
      </c>
      <c r="O198" s="47"/>
      <c r="P198" s="245">
        <f>O198*H198</f>
        <v>0</v>
      </c>
      <c r="Q198" s="245">
        <v>0</v>
      </c>
      <c r="R198" s="245">
        <f>Q198*H198</f>
        <v>0</v>
      </c>
      <c r="S198" s="245">
        <v>0</v>
      </c>
      <c r="T198" s="246">
        <f>S198*H198</f>
        <v>0</v>
      </c>
      <c r="AR198" s="24" t="s">
        <v>208</v>
      </c>
      <c r="AT198" s="24" t="s">
        <v>204</v>
      </c>
      <c r="AU198" s="24" t="s">
        <v>88</v>
      </c>
      <c r="AY198" s="24" t="s">
        <v>202</v>
      </c>
      <c r="BE198" s="247">
        <f>IF(N198="základní",J198,0)</f>
        <v>0</v>
      </c>
      <c r="BF198" s="247">
        <f>IF(N198="snížená",J198,0)</f>
        <v>0</v>
      </c>
      <c r="BG198" s="247">
        <f>IF(N198="zákl. přenesená",J198,0)</f>
        <v>0</v>
      </c>
      <c r="BH198" s="247">
        <f>IF(N198="sníž. přenesená",J198,0)</f>
        <v>0</v>
      </c>
      <c r="BI198" s="247">
        <f>IF(N198="nulová",J198,0)</f>
        <v>0</v>
      </c>
      <c r="BJ198" s="24" t="s">
        <v>85</v>
      </c>
      <c r="BK198" s="247">
        <f>ROUND(I198*H198,2)</f>
        <v>0</v>
      </c>
      <c r="BL198" s="24" t="s">
        <v>208</v>
      </c>
      <c r="BM198" s="24" t="s">
        <v>640</v>
      </c>
    </row>
    <row r="199" s="13" customFormat="1">
      <c r="B199" s="261"/>
      <c r="C199" s="262"/>
      <c r="D199" s="248" t="s">
        <v>212</v>
      </c>
      <c r="E199" s="263" t="s">
        <v>76</v>
      </c>
      <c r="F199" s="264" t="s">
        <v>166</v>
      </c>
      <c r="G199" s="262"/>
      <c r="H199" s="265">
        <v>11.25</v>
      </c>
      <c r="I199" s="266"/>
      <c r="J199" s="262"/>
      <c r="K199" s="262"/>
      <c r="L199" s="267"/>
      <c r="M199" s="268"/>
      <c r="N199" s="269"/>
      <c r="O199" s="269"/>
      <c r="P199" s="269"/>
      <c r="Q199" s="269"/>
      <c r="R199" s="269"/>
      <c r="S199" s="269"/>
      <c r="T199" s="270"/>
      <c r="AT199" s="271" t="s">
        <v>212</v>
      </c>
      <c r="AU199" s="271" t="s">
        <v>88</v>
      </c>
      <c r="AV199" s="13" t="s">
        <v>88</v>
      </c>
      <c r="AW199" s="13" t="s">
        <v>40</v>
      </c>
      <c r="AX199" s="13" t="s">
        <v>78</v>
      </c>
      <c r="AY199" s="271" t="s">
        <v>202</v>
      </c>
    </row>
    <row r="200" s="14" customFormat="1">
      <c r="B200" s="272"/>
      <c r="C200" s="273"/>
      <c r="D200" s="248" t="s">
        <v>212</v>
      </c>
      <c r="E200" s="274" t="s">
        <v>76</v>
      </c>
      <c r="F200" s="275" t="s">
        <v>216</v>
      </c>
      <c r="G200" s="273"/>
      <c r="H200" s="276">
        <v>11.25</v>
      </c>
      <c r="I200" s="277"/>
      <c r="J200" s="273"/>
      <c r="K200" s="273"/>
      <c r="L200" s="278"/>
      <c r="M200" s="279"/>
      <c r="N200" s="280"/>
      <c r="O200" s="280"/>
      <c r="P200" s="280"/>
      <c r="Q200" s="280"/>
      <c r="R200" s="280"/>
      <c r="S200" s="280"/>
      <c r="T200" s="281"/>
      <c r="AT200" s="282" t="s">
        <v>212</v>
      </c>
      <c r="AU200" s="282" t="s">
        <v>88</v>
      </c>
      <c r="AV200" s="14" t="s">
        <v>208</v>
      </c>
      <c r="AW200" s="14" t="s">
        <v>40</v>
      </c>
      <c r="AX200" s="14" t="s">
        <v>85</v>
      </c>
      <c r="AY200" s="282" t="s">
        <v>202</v>
      </c>
    </row>
    <row r="201" s="1" customFormat="1" ht="38.25" customHeight="1">
      <c r="B201" s="46"/>
      <c r="C201" s="236" t="s">
        <v>322</v>
      </c>
      <c r="D201" s="236" t="s">
        <v>204</v>
      </c>
      <c r="E201" s="237" t="s">
        <v>272</v>
      </c>
      <c r="F201" s="238" t="s">
        <v>273</v>
      </c>
      <c r="G201" s="239" t="s">
        <v>137</v>
      </c>
      <c r="H201" s="240">
        <v>11.25</v>
      </c>
      <c r="I201" s="241"/>
      <c r="J201" s="242">
        <f>ROUND(I201*H201,2)</f>
        <v>0</v>
      </c>
      <c r="K201" s="238" t="s">
        <v>207</v>
      </c>
      <c r="L201" s="72"/>
      <c r="M201" s="243" t="s">
        <v>76</v>
      </c>
      <c r="N201" s="244" t="s">
        <v>48</v>
      </c>
      <c r="O201" s="47"/>
      <c r="P201" s="245">
        <f>O201*H201</f>
        <v>0</v>
      </c>
      <c r="Q201" s="245">
        <v>0</v>
      </c>
      <c r="R201" s="245">
        <f>Q201*H201</f>
        <v>0</v>
      </c>
      <c r="S201" s="245">
        <v>0</v>
      </c>
      <c r="T201" s="246">
        <f>S201*H201</f>
        <v>0</v>
      </c>
      <c r="AR201" s="24" t="s">
        <v>208</v>
      </c>
      <c r="AT201" s="24" t="s">
        <v>204</v>
      </c>
      <c r="AU201" s="24" t="s">
        <v>88</v>
      </c>
      <c r="AY201" s="24" t="s">
        <v>202</v>
      </c>
      <c r="BE201" s="247">
        <f>IF(N201="základní",J201,0)</f>
        <v>0</v>
      </c>
      <c r="BF201" s="247">
        <f>IF(N201="snížená",J201,0)</f>
        <v>0</v>
      </c>
      <c r="BG201" s="247">
        <f>IF(N201="zákl. přenesená",J201,0)</f>
        <v>0</v>
      </c>
      <c r="BH201" s="247">
        <f>IF(N201="sníž. přenesená",J201,0)</f>
        <v>0</v>
      </c>
      <c r="BI201" s="247">
        <f>IF(N201="nulová",J201,0)</f>
        <v>0</v>
      </c>
      <c r="BJ201" s="24" t="s">
        <v>85</v>
      </c>
      <c r="BK201" s="247">
        <f>ROUND(I201*H201,2)</f>
        <v>0</v>
      </c>
      <c r="BL201" s="24" t="s">
        <v>208</v>
      </c>
      <c r="BM201" s="24" t="s">
        <v>641</v>
      </c>
    </row>
    <row r="202" s="13" customFormat="1">
      <c r="B202" s="261"/>
      <c r="C202" s="262"/>
      <c r="D202" s="248" t="s">
        <v>212</v>
      </c>
      <c r="E202" s="263" t="s">
        <v>76</v>
      </c>
      <c r="F202" s="264" t="s">
        <v>166</v>
      </c>
      <c r="G202" s="262"/>
      <c r="H202" s="265">
        <v>11.25</v>
      </c>
      <c r="I202" s="266"/>
      <c r="J202" s="262"/>
      <c r="K202" s="262"/>
      <c r="L202" s="267"/>
      <c r="M202" s="268"/>
      <c r="N202" s="269"/>
      <c r="O202" s="269"/>
      <c r="P202" s="269"/>
      <c r="Q202" s="269"/>
      <c r="R202" s="269"/>
      <c r="S202" s="269"/>
      <c r="T202" s="270"/>
      <c r="AT202" s="271" t="s">
        <v>212</v>
      </c>
      <c r="AU202" s="271" t="s">
        <v>88</v>
      </c>
      <c r="AV202" s="13" t="s">
        <v>88</v>
      </c>
      <c r="AW202" s="13" t="s">
        <v>40</v>
      </c>
      <c r="AX202" s="13" t="s">
        <v>78</v>
      </c>
      <c r="AY202" s="271" t="s">
        <v>202</v>
      </c>
    </row>
    <row r="203" s="14" customFormat="1">
      <c r="B203" s="272"/>
      <c r="C203" s="273"/>
      <c r="D203" s="248" t="s">
        <v>212</v>
      </c>
      <c r="E203" s="274" t="s">
        <v>76</v>
      </c>
      <c r="F203" s="275" t="s">
        <v>216</v>
      </c>
      <c r="G203" s="273"/>
      <c r="H203" s="276">
        <v>11.25</v>
      </c>
      <c r="I203" s="277"/>
      <c r="J203" s="273"/>
      <c r="K203" s="273"/>
      <c r="L203" s="278"/>
      <c r="M203" s="279"/>
      <c r="N203" s="280"/>
      <c r="O203" s="280"/>
      <c r="P203" s="280"/>
      <c r="Q203" s="280"/>
      <c r="R203" s="280"/>
      <c r="S203" s="280"/>
      <c r="T203" s="281"/>
      <c r="AT203" s="282" t="s">
        <v>212</v>
      </c>
      <c r="AU203" s="282" t="s">
        <v>88</v>
      </c>
      <c r="AV203" s="14" t="s">
        <v>208</v>
      </c>
      <c r="AW203" s="14" t="s">
        <v>40</v>
      </c>
      <c r="AX203" s="14" t="s">
        <v>85</v>
      </c>
      <c r="AY203" s="282" t="s">
        <v>202</v>
      </c>
    </row>
    <row r="204" s="1" customFormat="1" ht="51" customHeight="1">
      <c r="B204" s="46"/>
      <c r="C204" s="236" t="s">
        <v>326</v>
      </c>
      <c r="D204" s="236" t="s">
        <v>204</v>
      </c>
      <c r="E204" s="237" t="s">
        <v>276</v>
      </c>
      <c r="F204" s="238" t="s">
        <v>277</v>
      </c>
      <c r="G204" s="239" t="s">
        <v>137</v>
      </c>
      <c r="H204" s="240">
        <v>56.25</v>
      </c>
      <c r="I204" s="241"/>
      <c r="J204" s="242">
        <f>ROUND(I204*H204,2)</f>
        <v>0</v>
      </c>
      <c r="K204" s="238" t="s">
        <v>207</v>
      </c>
      <c r="L204" s="72"/>
      <c r="M204" s="243" t="s">
        <v>76</v>
      </c>
      <c r="N204" s="244" t="s">
        <v>48</v>
      </c>
      <c r="O204" s="47"/>
      <c r="P204" s="245">
        <f>O204*H204</f>
        <v>0</v>
      </c>
      <c r="Q204" s="245">
        <v>0</v>
      </c>
      <c r="R204" s="245">
        <f>Q204*H204</f>
        <v>0</v>
      </c>
      <c r="S204" s="245">
        <v>0</v>
      </c>
      <c r="T204" s="246">
        <f>S204*H204</f>
        <v>0</v>
      </c>
      <c r="AR204" s="24" t="s">
        <v>208</v>
      </c>
      <c r="AT204" s="24" t="s">
        <v>204</v>
      </c>
      <c r="AU204" s="24" t="s">
        <v>88</v>
      </c>
      <c r="AY204" s="24" t="s">
        <v>202</v>
      </c>
      <c r="BE204" s="247">
        <f>IF(N204="základní",J204,0)</f>
        <v>0</v>
      </c>
      <c r="BF204" s="247">
        <f>IF(N204="snížená",J204,0)</f>
        <v>0</v>
      </c>
      <c r="BG204" s="247">
        <f>IF(N204="zákl. přenesená",J204,0)</f>
        <v>0</v>
      </c>
      <c r="BH204" s="247">
        <f>IF(N204="sníž. přenesená",J204,0)</f>
        <v>0</v>
      </c>
      <c r="BI204" s="247">
        <f>IF(N204="nulová",J204,0)</f>
        <v>0</v>
      </c>
      <c r="BJ204" s="24" t="s">
        <v>85</v>
      </c>
      <c r="BK204" s="247">
        <f>ROUND(I204*H204,2)</f>
        <v>0</v>
      </c>
      <c r="BL204" s="24" t="s">
        <v>208</v>
      </c>
      <c r="BM204" s="24" t="s">
        <v>642</v>
      </c>
    </row>
    <row r="205" s="13" customFormat="1">
      <c r="B205" s="261"/>
      <c r="C205" s="262"/>
      <c r="D205" s="248" t="s">
        <v>212</v>
      </c>
      <c r="E205" s="263" t="s">
        <v>76</v>
      </c>
      <c r="F205" s="264" t="s">
        <v>166</v>
      </c>
      <c r="G205" s="262"/>
      <c r="H205" s="265">
        <v>11.25</v>
      </c>
      <c r="I205" s="266"/>
      <c r="J205" s="262"/>
      <c r="K205" s="262"/>
      <c r="L205" s="267"/>
      <c r="M205" s="268"/>
      <c r="N205" s="269"/>
      <c r="O205" s="269"/>
      <c r="P205" s="269"/>
      <c r="Q205" s="269"/>
      <c r="R205" s="269"/>
      <c r="S205" s="269"/>
      <c r="T205" s="270"/>
      <c r="AT205" s="271" t="s">
        <v>212</v>
      </c>
      <c r="AU205" s="271" t="s">
        <v>88</v>
      </c>
      <c r="AV205" s="13" t="s">
        <v>88</v>
      </c>
      <c r="AW205" s="13" t="s">
        <v>40</v>
      </c>
      <c r="AX205" s="13" t="s">
        <v>78</v>
      </c>
      <c r="AY205" s="271" t="s">
        <v>202</v>
      </c>
    </row>
    <row r="206" s="14" customFormat="1">
      <c r="B206" s="272"/>
      <c r="C206" s="273"/>
      <c r="D206" s="248" t="s">
        <v>212</v>
      </c>
      <c r="E206" s="274" t="s">
        <v>76</v>
      </c>
      <c r="F206" s="275" t="s">
        <v>216</v>
      </c>
      <c r="G206" s="273"/>
      <c r="H206" s="276">
        <v>11.25</v>
      </c>
      <c r="I206" s="277"/>
      <c r="J206" s="273"/>
      <c r="K206" s="273"/>
      <c r="L206" s="278"/>
      <c r="M206" s="279"/>
      <c r="N206" s="280"/>
      <c r="O206" s="280"/>
      <c r="P206" s="280"/>
      <c r="Q206" s="280"/>
      <c r="R206" s="280"/>
      <c r="S206" s="280"/>
      <c r="T206" s="281"/>
      <c r="AT206" s="282" t="s">
        <v>212</v>
      </c>
      <c r="AU206" s="282" t="s">
        <v>88</v>
      </c>
      <c r="AV206" s="14" t="s">
        <v>208</v>
      </c>
      <c r="AW206" s="14" t="s">
        <v>40</v>
      </c>
      <c r="AX206" s="14" t="s">
        <v>85</v>
      </c>
      <c r="AY206" s="282" t="s">
        <v>202</v>
      </c>
    </row>
    <row r="207" s="13" customFormat="1">
      <c r="B207" s="261"/>
      <c r="C207" s="262"/>
      <c r="D207" s="248" t="s">
        <v>212</v>
      </c>
      <c r="E207" s="262"/>
      <c r="F207" s="264" t="s">
        <v>643</v>
      </c>
      <c r="G207" s="262"/>
      <c r="H207" s="265">
        <v>56.25</v>
      </c>
      <c r="I207" s="266"/>
      <c r="J207" s="262"/>
      <c r="K207" s="262"/>
      <c r="L207" s="267"/>
      <c r="M207" s="268"/>
      <c r="N207" s="269"/>
      <c r="O207" s="269"/>
      <c r="P207" s="269"/>
      <c r="Q207" s="269"/>
      <c r="R207" s="269"/>
      <c r="S207" s="269"/>
      <c r="T207" s="270"/>
      <c r="AT207" s="271" t="s">
        <v>212</v>
      </c>
      <c r="AU207" s="271" t="s">
        <v>88</v>
      </c>
      <c r="AV207" s="13" t="s">
        <v>88</v>
      </c>
      <c r="AW207" s="13" t="s">
        <v>6</v>
      </c>
      <c r="AX207" s="13" t="s">
        <v>85</v>
      </c>
      <c r="AY207" s="271" t="s">
        <v>202</v>
      </c>
    </row>
    <row r="208" s="1" customFormat="1" ht="16.5" customHeight="1">
      <c r="B208" s="46"/>
      <c r="C208" s="236" t="s">
        <v>330</v>
      </c>
      <c r="D208" s="236" t="s">
        <v>204</v>
      </c>
      <c r="E208" s="237" t="s">
        <v>279</v>
      </c>
      <c r="F208" s="238" t="s">
        <v>280</v>
      </c>
      <c r="G208" s="239" t="s">
        <v>137</v>
      </c>
      <c r="H208" s="240">
        <v>11.25</v>
      </c>
      <c r="I208" s="241"/>
      <c r="J208" s="242">
        <f>ROUND(I208*H208,2)</f>
        <v>0</v>
      </c>
      <c r="K208" s="238" t="s">
        <v>207</v>
      </c>
      <c r="L208" s="72"/>
      <c r="M208" s="243" t="s">
        <v>76</v>
      </c>
      <c r="N208" s="244" t="s">
        <v>48</v>
      </c>
      <c r="O208" s="47"/>
      <c r="P208" s="245">
        <f>O208*H208</f>
        <v>0</v>
      </c>
      <c r="Q208" s="245">
        <v>0</v>
      </c>
      <c r="R208" s="245">
        <f>Q208*H208</f>
        <v>0</v>
      </c>
      <c r="S208" s="245">
        <v>0</v>
      </c>
      <c r="T208" s="246">
        <f>S208*H208</f>
        <v>0</v>
      </c>
      <c r="AR208" s="24" t="s">
        <v>208</v>
      </c>
      <c r="AT208" s="24" t="s">
        <v>204</v>
      </c>
      <c r="AU208" s="24" t="s">
        <v>88</v>
      </c>
      <c r="AY208" s="24" t="s">
        <v>202</v>
      </c>
      <c r="BE208" s="247">
        <f>IF(N208="základní",J208,0)</f>
        <v>0</v>
      </c>
      <c r="BF208" s="247">
        <f>IF(N208="snížená",J208,0)</f>
        <v>0</v>
      </c>
      <c r="BG208" s="247">
        <f>IF(N208="zákl. přenesená",J208,0)</f>
        <v>0</v>
      </c>
      <c r="BH208" s="247">
        <f>IF(N208="sníž. přenesená",J208,0)</f>
        <v>0</v>
      </c>
      <c r="BI208" s="247">
        <f>IF(N208="nulová",J208,0)</f>
        <v>0</v>
      </c>
      <c r="BJ208" s="24" t="s">
        <v>85</v>
      </c>
      <c r="BK208" s="247">
        <f>ROUND(I208*H208,2)</f>
        <v>0</v>
      </c>
      <c r="BL208" s="24" t="s">
        <v>208</v>
      </c>
      <c r="BM208" s="24" t="s">
        <v>644</v>
      </c>
    </row>
    <row r="209" s="13" customFormat="1">
      <c r="B209" s="261"/>
      <c r="C209" s="262"/>
      <c r="D209" s="248" t="s">
        <v>212</v>
      </c>
      <c r="E209" s="263" t="s">
        <v>76</v>
      </c>
      <c r="F209" s="264" t="s">
        <v>166</v>
      </c>
      <c r="G209" s="262"/>
      <c r="H209" s="265">
        <v>11.25</v>
      </c>
      <c r="I209" s="266"/>
      <c r="J209" s="262"/>
      <c r="K209" s="262"/>
      <c r="L209" s="267"/>
      <c r="M209" s="268"/>
      <c r="N209" s="269"/>
      <c r="O209" s="269"/>
      <c r="P209" s="269"/>
      <c r="Q209" s="269"/>
      <c r="R209" s="269"/>
      <c r="S209" s="269"/>
      <c r="T209" s="270"/>
      <c r="AT209" s="271" t="s">
        <v>212</v>
      </c>
      <c r="AU209" s="271" t="s">
        <v>88</v>
      </c>
      <c r="AV209" s="13" t="s">
        <v>88</v>
      </c>
      <c r="AW209" s="13" t="s">
        <v>40</v>
      </c>
      <c r="AX209" s="13" t="s">
        <v>78</v>
      </c>
      <c r="AY209" s="271" t="s">
        <v>202</v>
      </c>
    </row>
    <row r="210" s="14" customFormat="1">
      <c r="B210" s="272"/>
      <c r="C210" s="273"/>
      <c r="D210" s="248" t="s">
        <v>212</v>
      </c>
      <c r="E210" s="274" t="s">
        <v>76</v>
      </c>
      <c r="F210" s="275" t="s">
        <v>216</v>
      </c>
      <c r="G210" s="273"/>
      <c r="H210" s="276">
        <v>11.25</v>
      </c>
      <c r="I210" s="277"/>
      <c r="J210" s="273"/>
      <c r="K210" s="273"/>
      <c r="L210" s="278"/>
      <c r="M210" s="279"/>
      <c r="N210" s="280"/>
      <c r="O210" s="280"/>
      <c r="P210" s="280"/>
      <c r="Q210" s="280"/>
      <c r="R210" s="280"/>
      <c r="S210" s="280"/>
      <c r="T210" s="281"/>
      <c r="AT210" s="282" t="s">
        <v>212</v>
      </c>
      <c r="AU210" s="282" t="s">
        <v>88</v>
      </c>
      <c r="AV210" s="14" t="s">
        <v>208</v>
      </c>
      <c r="AW210" s="14" t="s">
        <v>40</v>
      </c>
      <c r="AX210" s="14" t="s">
        <v>85</v>
      </c>
      <c r="AY210" s="282" t="s">
        <v>202</v>
      </c>
    </row>
    <row r="211" s="1" customFormat="1" ht="25.5" customHeight="1">
      <c r="B211" s="46"/>
      <c r="C211" s="236" t="s">
        <v>334</v>
      </c>
      <c r="D211" s="236" t="s">
        <v>204</v>
      </c>
      <c r="E211" s="237" t="s">
        <v>283</v>
      </c>
      <c r="F211" s="238" t="s">
        <v>284</v>
      </c>
      <c r="G211" s="239" t="s">
        <v>285</v>
      </c>
      <c r="H211" s="240">
        <v>24.75</v>
      </c>
      <c r="I211" s="241"/>
      <c r="J211" s="242">
        <f>ROUND(I211*H211,2)</f>
        <v>0</v>
      </c>
      <c r="K211" s="238" t="s">
        <v>207</v>
      </c>
      <c r="L211" s="72"/>
      <c r="M211" s="243" t="s">
        <v>76</v>
      </c>
      <c r="N211" s="244" t="s">
        <v>48</v>
      </c>
      <c r="O211" s="47"/>
      <c r="P211" s="245">
        <f>O211*H211</f>
        <v>0</v>
      </c>
      <c r="Q211" s="245">
        <v>0</v>
      </c>
      <c r="R211" s="245">
        <f>Q211*H211</f>
        <v>0</v>
      </c>
      <c r="S211" s="245">
        <v>0</v>
      </c>
      <c r="T211" s="246">
        <f>S211*H211</f>
        <v>0</v>
      </c>
      <c r="AR211" s="24" t="s">
        <v>208</v>
      </c>
      <c r="AT211" s="24" t="s">
        <v>204</v>
      </c>
      <c r="AU211" s="24" t="s">
        <v>88</v>
      </c>
      <c r="AY211" s="24" t="s">
        <v>202</v>
      </c>
      <c r="BE211" s="247">
        <f>IF(N211="základní",J211,0)</f>
        <v>0</v>
      </c>
      <c r="BF211" s="247">
        <f>IF(N211="snížená",J211,0)</f>
        <v>0</v>
      </c>
      <c r="BG211" s="247">
        <f>IF(N211="zákl. přenesená",J211,0)</f>
        <v>0</v>
      </c>
      <c r="BH211" s="247">
        <f>IF(N211="sníž. přenesená",J211,0)</f>
        <v>0</v>
      </c>
      <c r="BI211" s="247">
        <f>IF(N211="nulová",J211,0)</f>
        <v>0</v>
      </c>
      <c r="BJ211" s="24" t="s">
        <v>85</v>
      </c>
      <c r="BK211" s="247">
        <f>ROUND(I211*H211,2)</f>
        <v>0</v>
      </c>
      <c r="BL211" s="24" t="s">
        <v>208</v>
      </c>
      <c r="BM211" s="24" t="s">
        <v>645</v>
      </c>
    </row>
    <row r="212" s="13" customFormat="1">
      <c r="B212" s="261"/>
      <c r="C212" s="262"/>
      <c r="D212" s="248" t="s">
        <v>212</v>
      </c>
      <c r="E212" s="263" t="s">
        <v>76</v>
      </c>
      <c r="F212" s="264" t="s">
        <v>646</v>
      </c>
      <c r="G212" s="262"/>
      <c r="H212" s="265">
        <v>24.75</v>
      </c>
      <c r="I212" s="266"/>
      <c r="J212" s="262"/>
      <c r="K212" s="262"/>
      <c r="L212" s="267"/>
      <c r="M212" s="268"/>
      <c r="N212" s="269"/>
      <c r="O212" s="269"/>
      <c r="P212" s="269"/>
      <c r="Q212" s="269"/>
      <c r="R212" s="269"/>
      <c r="S212" s="269"/>
      <c r="T212" s="270"/>
      <c r="AT212" s="271" t="s">
        <v>212</v>
      </c>
      <c r="AU212" s="271" t="s">
        <v>88</v>
      </c>
      <c r="AV212" s="13" t="s">
        <v>88</v>
      </c>
      <c r="AW212" s="13" t="s">
        <v>40</v>
      </c>
      <c r="AX212" s="13" t="s">
        <v>78</v>
      </c>
      <c r="AY212" s="271" t="s">
        <v>202</v>
      </c>
    </row>
    <row r="213" s="14" customFormat="1">
      <c r="B213" s="272"/>
      <c r="C213" s="273"/>
      <c r="D213" s="248" t="s">
        <v>212</v>
      </c>
      <c r="E213" s="274" t="s">
        <v>76</v>
      </c>
      <c r="F213" s="275" t="s">
        <v>216</v>
      </c>
      <c r="G213" s="273"/>
      <c r="H213" s="276">
        <v>24.75</v>
      </c>
      <c r="I213" s="277"/>
      <c r="J213" s="273"/>
      <c r="K213" s="273"/>
      <c r="L213" s="278"/>
      <c r="M213" s="279"/>
      <c r="N213" s="280"/>
      <c r="O213" s="280"/>
      <c r="P213" s="280"/>
      <c r="Q213" s="280"/>
      <c r="R213" s="280"/>
      <c r="S213" s="280"/>
      <c r="T213" s="281"/>
      <c r="AT213" s="282" t="s">
        <v>212</v>
      </c>
      <c r="AU213" s="282" t="s">
        <v>88</v>
      </c>
      <c r="AV213" s="14" t="s">
        <v>208</v>
      </c>
      <c r="AW213" s="14" t="s">
        <v>40</v>
      </c>
      <c r="AX213" s="14" t="s">
        <v>85</v>
      </c>
      <c r="AY213" s="282" t="s">
        <v>202</v>
      </c>
    </row>
    <row r="214" s="1" customFormat="1" ht="25.5" customHeight="1">
      <c r="B214" s="46"/>
      <c r="C214" s="236" t="s">
        <v>340</v>
      </c>
      <c r="D214" s="236" t="s">
        <v>204</v>
      </c>
      <c r="E214" s="237" t="s">
        <v>526</v>
      </c>
      <c r="F214" s="238" t="s">
        <v>527</v>
      </c>
      <c r="G214" s="239" t="s">
        <v>130</v>
      </c>
      <c r="H214" s="240">
        <v>50</v>
      </c>
      <c r="I214" s="241"/>
      <c r="J214" s="242">
        <f>ROUND(I214*H214,2)</f>
        <v>0</v>
      </c>
      <c r="K214" s="238" t="s">
        <v>207</v>
      </c>
      <c r="L214" s="72"/>
      <c r="M214" s="243" t="s">
        <v>76</v>
      </c>
      <c r="N214" s="244" t="s">
        <v>48</v>
      </c>
      <c r="O214" s="47"/>
      <c r="P214" s="245">
        <f>O214*H214</f>
        <v>0</v>
      </c>
      <c r="Q214" s="245">
        <v>0</v>
      </c>
      <c r="R214" s="245">
        <f>Q214*H214</f>
        <v>0</v>
      </c>
      <c r="S214" s="245">
        <v>0</v>
      </c>
      <c r="T214" s="246">
        <f>S214*H214</f>
        <v>0</v>
      </c>
      <c r="AR214" s="24" t="s">
        <v>208</v>
      </c>
      <c r="AT214" s="24" t="s">
        <v>204</v>
      </c>
      <c r="AU214" s="24" t="s">
        <v>88</v>
      </c>
      <c r="AY214" s="24" t="s">
        <v>202</v>
      </c>
      <c r="BE214" s="247">
        <f>IF(N214="základní",J214,0)</f>
        <v>0</v>
      </c>
      <c r="BF214" s="247">
        <f>IF(N214="snížená",J214,0)</f>
        <v>0</v>
      </c>
      <c r="BG214" s="247">
        <f>IF(N214="zákl. přenesená",J214,0)</f>
        <v>0</v>
      </c>
      <c r="BH214" s="247">
        <f>IF(N214="sníž. přenesená",J214,0)</f>
        <v>0</v>
      </c>
      <c r="BI214" s="247">
        <f>IF(N214="nulová",J214,0)</f>
        <v>0</v>
      </c>
      <c r="BJ214" s="24" t="s">
        <v>85</v>
      </c>
      <c r="BK214" s="247">
        <f>ROUND(I214*H214,2)</f>
        <v>0</v>
      </c>
      <c r="BL214" s="24" t="s">
        <v>208</v>
      </c>
      <c r="BM214" s="24" t="s">
        <v>647</v>
      </c>
    </row>
    <row r="215" s="1" customFormat="1">
      <c r="B215" s="46"/>
      <c r="C215" s="74"/>
      <c r="D215" s="248" t="s">
        <v>210</v>
      </c>
      <c r="E215" s="74"/>
      <c r="F215" s="249" t="s">
        <v>529</v>
      </c>
      <c r="G215" s="74"/>
      <c r="H215" s="74"/>
      <c r="I215" s="204"/>
      <c r="J215" s="74"/>
      <c r="K215" s="74"/>
      <c r="L215" s="72"/>
      <c r="M215" s="250"/>
      <c r="N215" s="47"/>
      <c r="O215" s="47"/>
      <c r="P215" s="47"/>
      <c r="Q215" s="47"/>
      <c r="R215" s="47"/>
      <c r="S215" s="47"/>
      <c r="T215" s="95"/>
      <c r="AT215" s="24" t="s">
        <v>210</v>
      </c>
      <c r="AU215" s="24" t="s">
        <v>88</v>
      </c>
    </row>
    <row r="216" s="12" customFormat="1">
      <c r="B216" s="251"/>
      <c r="C216" s="252"/>
      <c r="D216" s="248" t="s">
        <v>212</v>
      </c>
      <c r="E216" s="253" t="s">
        <v>76</v>
      </c>
      <c r="F216" s="254" t="s">
        <v>213</v>
      </c>
      <c r="G216" s="252"/>
      <c r="H216" s="253" t="s">
        <v>76</v>
      </c>
      <c r="I216" s="255"/>
      <c r="J216" s="252"/>
      <c r="K216" s="252"/>
      <c r="L216" s="256"/>
      <c r="M216" s="257"/>
      <c r="N216" s="258"/>
      <c r="O216" s="258"/>
      <c r="P216" s="258"/>
      <c r="Q216" s="258"/>
      <c r="R216" s="258"/>
      <c r="S216" s="258"/>
      <c r="T216" s="259"/>
      <c r="AT216" s="260" t="s">
        <v>212</v>
      </c>
      <c r="AU216" s="260" t="s">
        <v>88</v>
      </c>
      <c r="AV216" s="12" t="s">
        <v>85</v>
      </c>
      <c r="AW216" s="12" t="s">
        <v>40</v>
      </c>
      <c r="AX216" s="12" t="s">
        <v>78</v>
      </c>
      <c r="AY216" s="260" t="s">
        <v>202</v>
      </c>
    </row>
    <row r="217" s="13" customFormat="1">
      <c r="B217" s="261"/>
      <c r="C217" s="262"/>
      <c r="D217" s="248" t="s">
        <v>212</v>
      </c>
      <c r="E217" s="263" t="s">
        <v>76</v>
      </c>
      <c r="F217" s="264" t="s">
        <v>648</v>
      </c>
      <c r="G217" s="262"/>
      <c r="H217" s="265">
        <v>25</v>
      </c>
      <c r="I217" s="266"/>
      <c r="J217" s="262"/>
      <c r="K217" s="262"/>
      <c r="L217" s="267"/>
      <c r="M217" s="268"/>
      <c r="N217" s="269"/>
      <c r="O217" s="269"/>
      <c r="P217" s="269"/>
      <c r="Q217" s="269"/>
      <c r="R217" s="269"/>
      <c r="S217" s="269"/>
      <c r="T217" s="270"/>
      <c r="AT217" s="271" t="s">
        <v>212</v>
      </c>
      <c r="AU217" s="271" t="s">
        <v>88</v>
      </c>
      <c r="AV217" s="13" t="s">
        <v>88</v>
      </c>
      <c r="AW217" s="13" t="s">
        <v>40</v>
      </c>
      <c r="AX217" s="13" t="s">
        <v>78</v>
      </c>
      <c r="AY217" s="271" t="s">
        <v>202</v>
      </c>
    </row>
    <row r="218" s="13" customFormat="1">
      <c r="B218" s="261"/>
      <c r="C218" s="262"/>
      <c r="D218" s="248" t="s">
        <v>212</v>
      </c>
      <c r="E218" s="263" t="s">
        <v>76</v>
      </c>
      <c r="F218" s="264" t="s">
        <v>649</v>
      </c>
      <c r="G218" s="262"/>
      <c r="H218" s="265">
        <v>25</v>
      </c>
      <c r="I218" s="266"/>
      <c r="J218" s="262"/>
      <c r="K218" s="262"/>
      <c r="L218" s="267"/>
      <c r="M218" s="268"/>
      <c r="N218" s="269"/>
      <c r="O218" s="269"/>
      <c r="P218" s="269"/>
      <c r="Q218" s="269"/>
      <c r="R218" s="269"/>
      <c r="S218" s="269"/>
      <c r="T218" s="270"/>
      <c r="AT218" s="271" t="s">
        <v>212</v>
      </c>
      <c r="AU218" s="271" t="s">
        <v>88</v>
      </c>
      <c r="AV218" s="13" t="s">
        <v>88</v>
      </c>
      <c r="AW218" s="13" t="s">
        <v>40</v>
      </c>
      <c r="AX218" s="13" t="s">
        <v>78</v>
      </c>
      <c r="AY218" s="271" t="s">
        <v>202</v>
      </c>
    </row>
    <row r="219" s="14" customFormat="1">
      <c r="B219" s="272"/>
      <c r="C219" s="273"/>
      <c r="D219" s="248" t="s">
        <v>212</v>
      </c>
      <c r="E219" s="274" t="s">
        <v>76</v>
      </c>
      <c r="F219" s="275" t="s">
        <v>216</v>
      </c>
      <c r="G219" s="273"/>
      <c r="H219" s="276">
        <v>50</v>
      </c>
      <c r="I219" s="277"/>
      <c r="J219" s="273"/>
      <c r="K219" s="273"/>
      <c r="L219" s="278"/>
      <c r="M219" s="279"/>
      <c r="N219" s="280"/>
      <c r="O219" s="280"/>
      <c r="P219" s="280"/>
      <c r="Q219" s="280"/>
      <c r="R219" s="280"/>
      <c r="S219" s="280"/>
      <c r="T219" s="281"/>
      <c r="AT219" s="282" t="s">
        <v>212</v>
      </c>
      <c r="AU219" s="282" t="s">
        <v>88</v>
      </c>
      <c r="AV219" s="14" t="s">
        <v>208</v>
      </c>
      <c r="AW219" s="14" t="s">
        <v>40</v>
      </c>
      <c r="AX219" s="14" t="s">
        <v>85</v>
      </c>
      <c r="AY219" s="282" t="s">
        <v>202</v>
      </c>
    </row>
    <row r="220" s="1" customFormat="1" ht="25.5" customHeight="1">
      <c r="B220" s="46"/>
      <c r="C220" s="236" t="s">
        <v>347</v>
      </c>
      <c r="D220" s="236" t="s">
        <v>204</v>
      </c>
      <c r="E220" s="237" t="s">
        <v>533</v>
      </c>
      <c r="F220" s="238" t="s">
        <v>534</v>
      </c>
      <c r="G220" s="239" t="s">
        <v>130</v>
      </c>
      <c r="H220" s="240">
        <v>25</v>
      </c>
      <c r="I220" s="241"/>
      <c r="J220" s="242">
        <f>ROUND(I220*H220,2)</f>
        <v>0</v>
      </c>
      <c r="K220" s="238" t="s">
        <v>207</v>
      </c>
      <c r="L220" s="72"/>
      <c r="M220" s="243" t="s">
        <v>76</v>
      </c>
      <c r="N220" s="244" t="s">
        <v>48</v>
      </c>
      <c r="O220" s="47"/>
      <c r="P220" s="245">
        <f>O220*H220</f>
        <v>0</v>
      </c>
      <c r="Q220" s="245">
        <v>0</v>
      </c>
      <c r="R220" s="245">
        <f>Q220*H220</f>
        <v>0</v>
      </c>
      <c r="S220" s="245">
        <v>0</v>
      </c>
      <c r="T220" s="246">
        <f>S220*H220</f>
        <v>0</v>
      </c>
      <c r="AR220" s="24" t="s">
        <v>208</v>
      </c>
      <c r="AT220" s="24" t="s">
        <v>204</v>
      </c>
      <c r="AU220" s="24" t="s">
        <v>88</v>
      </c>
      <c r="AY220" s="24" t="s">
        <v>202</v>
      </c>
      <c r="BE220" s="247">
        <f>IF(N220="základní",J220,0)</f>
        <v>0</v>
      </c>
      <c r="BF220" s="247">
        <f>IF(N220="snížená",J220,0)</f>
        <v>0</v>
      </c>
      <c r="BG220" s="247">
        <f>IF(N220="zákl. přenesená",J220,0)</f>
        <v>0</v>
      </c>
      <c r="BH220" s="247">
        <f>IF(N220="sníž. přenesená",J220,0)</f>
        <v>0</v>
      </c>
      <c r="BI220" s="247">
        <f>IF(N220="nulová",J220,0)</f>
        <v>0</v>
      </c>
      <c r="BJ220" s="24" t="s">
        <v>85</v>
      </c>
      <c r="BK220" s="247">
        <f>ROUND(I220*H220,2)</f>
        <v>0</v>
      </c>
      <c r="BL220" s="24" t="s">
        <v>208</v>
      </c>
      <c r="BM220" s="24" t="s">
        <v>650</v>
      </c>
    </row>
    <row r="221" s="13" customFormat="1">
      <c r="B221" s="261"/>
      <c r="C221" s="262"/>
      <c r="D221" s="248" t="s">
        <v>212</v>
      </c>
      <c r="E221" s="263" t="s">
        <v>76</v>
      </c>
      <c r="F221" s="264" t="s">
        <v>651</v>
      </c>
      <c r="G221" s="262"/>
      <c r="H221" s="265">
        <v>25</v>
      </c>
      <c r="I221" s="266"/>
      <c r="J221" s="262"/>
      <c r="K221" s="262"/>
      <c r="L221" s="267"/>
      <c r="M221" s="268"/>
      <c r="N221" s="269"/>
      <c r="O221" s="269"/>
      <c r="P221" s="269"/>
      <c r="Q221" s="269"/>
      <c r="R221" s="269"/>
      <c r="S221" s="269"/>
      <c r="T221" s="270"/>
      <c r="AT221" s="271" t="s">
        <v>212</v>
      </c>
      <c r="AU221" s="271" t="s">
        <v>88</v>
      </c>
      <c r="AV221" s="13" t="s">
        <v>88</v>
      </c>
      <c r="AW221" s="13" t="s">
        <v>40</v>
      </c>
      <c r="AX221" s="13" t="s">
        <v>78</v>
      </c>
      <c r="AY221" s="271" t="s">
        <v>202</v>
      </c>
    </row>
    <row r="222" s="14" customFormat="1">
      <c r="B222" s="272"/>
      <c r="C222" s="273"/>
      <c r="D222" s="248" t="s">
        <v>212</v>
      </c>
      <c r="E222" s="274" t="s">
        <v>76</v>
      </c>
      <c r="F222" s="275" t="s">
        <v>216</v>
      </c>
      <c r="G222" s="273"/>
      <c r="H222" s="276">
        <v>25</v>
      </c>
      <c r="I222" s="277"/>
      <c r="J222" s="273"/>
      <c r="K222" s="273"/>
      <c r="L222" s="278"/>
      <c r="M222" s="293"/>
      <c r="N222" s="294"/>
      <c r="O222" s="294"/>
      <c r="P222" s="294"/>
      <c r="Q222" s="294"/>
      <c r="R222" s="294"/>
      <c r="S222" s="294"/>
      <c r="T222" s="295"/>
      <c r="AT222" s="282" t="s">
        <v>212</v>
      </c>
      <c r="AU222" s="282" t="s">
        <v>88</v>
      </c>
      <c r="AV222" s="14" t="s">
        <v>208</v>
      </c>
      <c r="AW222" s="14" t="s">
        <v>40</v>
      </c>
      <c r="AX222" s="14" t="s">
        <v>85</v>
      </c>
      <c r="AY222" s="282" t="s">
        <v>202</v>
      </c>
    </row>
    <row r="223" s="1" customFormat="1" ht="6.96" customHeight="1">
      <c r="B223" s="67"/>
      <c r="C223" s="68"/>
      <c r="D223" s="68"/>
      <c r="E223" s="68"/>
      <c r="F223" s="68"/>
      <c r="G223" s="68"/>
      <c r="H223" s="68"/>
      <c r="I223" s="179"/>
      <c r="J223" s="68"/>
      <c r="K223" s="68"/>
      <c r="L223" s="72"/>
    </row>
  </sheetData>
  <sheetProtection sheet="1" autoFilter="0" formatColumns="0" formatRows="0" objects="1" scenarios="1" spinCount="100000" saltValue="n6u7GVKTK8miQdcgSeVgQO4SWImL9KLPksf+KukhbM6/Pe7HskGjP14nCgFBN7WZSF+892KP8j1FnJ1EnmC7Sw==" hashValue="WQz63dmZUvdSRyJuQqNIkvRrxPWqmwEbECEWETXZg5/GjoWajuR63jkn2vpEoCo+hXEJ+xdIbr4SLYaPrMarbg==" algorithmName="SHA-512" password="CC35"/>
  <autoFilter ref="C87:K222"/>
  <mergeCells count="13">
    <mergeCell ref="E7:H7"/>
    <mergeCell ref="E9:H9"/>
    <mergeCell ref="E11:H11"/>
    <mergeCell ref="E26:H26"/>
    <mergeCell ref="E47:H47"/>
    <mergeCell ref="E49:H49"/>
    <mergeCell ref="E51:H51"/>
    <mergeCell ref="J55:J56"/>
    <mergeCell ref="E76:H76"/>
    <mergeCell ref="E78:H78"/>
    <mergeCell ref="E80:H80"/>
    <mergeCell ref="G1:H1"/>
    <mergeCell ref="L2:V2"/>
  </mergeCells>
  <hyperlinks>
    <hyperlink ref="F1:G1" location="C2" display="1) Krycí list soupisu"/>
    <hyperlink ref="G1:H1" location="C58" display="2) Rekapitulace"/>
    <hyperlink ref="J1" location="C87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48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1"/>
      <c r="B1" s="149"/>
      <c r="C1" s="149"/>
      <c r="D1" s="150" t="s">
        <v>1</v>
      </c>
      <c r="E1" s="149"/>
      <c r="F1" s="151" t="s">
        <v>113</v>
      </c>
      <c r="G1" s="151" t="s">
        <v>114</v>
      </c>
      <c r="H1" s="151"/>
      <c r="I1" s="152"/>
      <c r="J1" s="151" t="s">
        <v>115</v>
      </c>
      <c r="K1" s="150" t="s">
        <v>116</v>
      </c>
      <c r="L1" s="151" t="s">
        <v>117</v>
      </c>
      <c r="M1" s="151"/>
      <c r="N1" s="151"/>
      <c r="O1" s="151"/>
      <c r="P1" s="151"/>
      <c r="Q1" s="151"/>
      <c r="R1" s="151"/>
      <c r="S1" s="151"/>
      <c r="T1" s="151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ht="36.96" customHeight="1">
      <c r="L2"/>
      <c r="AT2" s="24" t="s">
        <v>105</v>
      </c>
      <c r="AZ2" s="153" t="s">
        <v>128</v>
      </c>
      <c r="BA2" s="153" t="s">
        <v>537</v>
      </c>
      <c r="BB2" s="153" t="s">
        <v>130</v>
      </c>
      <c r="BC2" s="153" t="s">
        <v>652</v>
      </c>
      <c r="BD2" s="153" t="s">
        <v>88</v>
      </c>
    </row>
    <row r="3" ht="6.96" customHeight="1">
      <c r="B3" s="25"/>
      <c r="C3" s="26"/>
      <c r="D3" s="26"/>
      <c r="E3" s="26"/>
      <c r="F3" s="26"/>
      <c r="G3" s="26"/>
      <c r="H3" s="26"/>
      <c r="I3" s="154"/>
      <c r="J3" s="26"/>
      <c r="K3" s="27"/>
      <c r="AT3" s="24" t="s">
        <v>88</v>
      </c>
      <c r="AZ3" s="153" t="s">
        <v>154</v>
      </c>
      <c r="BA3" s="153" t="s">
        <v>540</v>
      </c>
      <c r="BB3" s="153" t="s">
        <v>130</v>
      </c>
      <c r="BC3" s="153" t="s">
        <v>652</v>
      </c>
      <c r="BD3" s="153" t="s">
        <v>88</v>
      </c>
    </row>
    <row r="4" ht="36.96" customHeight="1">
      <c r="B4" s="28"/>
      <c r="C4" s="29"/>
      <c r="D4" s="30" t="s">
        <v>126</v>
      </c>
      <c r="E4" s="29"/>
      <c r="F4" s="29"/>
      <c r="G4" s="29"/>
      <c r="H4" s="29"/>
      <c r="I4" s="155"/>
      <c r="J4" s="29"/>
      <c r="K4" s="31"/>
      <c r="M4" s="32" t="s">
        <v>12</v>
      </c>
      <c r="AT4" s="24" t="s">
        <v>6</v>
      </c>
      <c r="AZ4" s="153" t="s">
        <v>158</v>
      </c>
      <c r="BA4" s="153" t="s">
        <v>542</v>
      </c>
      <c r="BB4" s="153" t="s">
        <v>120</v>
      </c>
      <c r="BC4" s="153" t="s">
        <v>653</v>
      </c>
      <c r="BD4" s="153" t="s">
        <v>88</v>
      </c>
    </row>
    <row r="5" ht="6.96" customHeight="1">
      <c r="B5" s="28"/>
      <c r="C5" s="29"/>
      <c r="D5" s="29"/>
      <c r="E5" s="29"/>
      <c r="F5" s="29"/>
      <c r="G5" s="29"/>
      <c r="H5" s="29"/>
      <c r="I5" s="155"/>
      <c r="J5" s="29"/>
      <c r="K5" s="31"/>
      <c r="AZ5" s="153" t="s">
        <v>419</v>
      </c>
      <c r="BA5" s="153" t="s">
        <v>542</v>
      </c>
      <c r="BB5" s="153" t="s">
        <v>130</v>
      </c>
      <c r="BC5" s="153" t="s">
        <v>405</v>
      </c>
      <c r="BD5" s="153" t="s">
        <v>88</v>
      </c>
    </row>
    <row r="6">
      <c r="B6" s="28"/>
      <c r="C6" s="29"/>
      <c r="D6" s="40" t="s">
        <v>18</v>
      </c>
      <c r="E6" s="29"/>
      <c r="F6" s="29"/>
      <c r="G6" s="29"/>
      <c r="H6" s="29"/>
      <c r="I6" s="155"/>
      <c r="J6" s="29"/>
      <c r="K6" s="31"/>
      <c r="AZ6" s="153" t="s">
        <v>160</v>
      </c>
      <c r="BA6" s="153" t="s">
        <v>542</v>
      </c>
      <c r="BB6" s="153" t="s">
        <v>120</v>
      </c>
      <c r="BC6" s="153" t="s">
        <v>654</v>
      </c>
      <c r="BD6" s="153" t="s">
        <v>88</v>
      </c>
    </row>
    <row r="7" ht="16.5" customHeight="1">
      <c r="B7" s="28"/>
      <c r="C7" s="29"/>
      <c r="D7" s="29"/>
      <c r="E7" s="156" t="str">
        <f>'Rekapitulace stavby'!K6</f>
        <v>Cyklostezka podél silnice II/606 v Pomezí nad Ohří - I. a III. etapa - část KSÚS</v>
      </c>
      <c r="F7" s="40"/>
      <c r="G7" s="40"/>
      <c r="H7" s="40"/>
      <c r="I7" s="155"/>
      <c r="J7" s="29"/>
      <c r="K7" s="31"/>
      <c r="AZ7" s="153" t="s">
        <v>163</v>
      </c>
      <c r="BA7" s="153" t="s">
        <v>542</v>
      </c>
      <c r="BB7" s="153" t="s">
        <v>130</v>
      </c>
      <c r="BC7" s="153" t="s">
        <v>655</v>
      </c>
      <c r="BD7" s="153" t="s">
        <v>88</v>
      </c>
    </row>
    <row r="8">
      <c r="B8" s="28"/>
      <c r="C8" s="29"/>
      <c r="D8" s="40" t="s">
        <v>139</v>
      </c>
      <c r="E8" s="29"/>
      <c r="F8" s="29"/>
      <c r="G8" s="29"/>
      <c r="H8" s="29"/>
      <c r="I8" s="155"/>
      <c r="J8" s="29"/>
      <c r="K8" s="31"/>
      <c r="AZ8" s="153" t="s">
        <v>166</v>
      </c>
      <c r="BA8" s="153" t="s">
        <v>542</v>
      </c>
      <c r="BB8" s="153" t="s">
        <v>130</v>
      </c>
      <c r="BC8" s="153" t="s">
        <v>656</v>
      </c>
      <c r="BD8" s="153" t="s">
        <v>88</v>
      </c>
    </row>
    <row r="9" s="1" customFormat="1" ht="16.5" customHeight="1">
      <c r="B9" s="46"/>
      <c r="C9" s="47"/>
      <c r="D9" s="47"/>
      <c r="E9" s="156" t="s">
        <v>657</v>
      </c>
      <c r="F9" s="47"/>
      <c r="G9" s="47"/>
      <c r="H9" s="47"/>
      <c r="I9" s="157"/>
      <c r="J9" s="47"/>
      <c r="K9" s="51"/>
      <c r="AZ9" s="153" t="s">
        <v>122</v>
      </c>
      <c r="BA9" s="153" t="s">
        <v>133</v>
      </c>
      <c r="BB9" s="153" t="s">
        <v>120</v>
      </c>
      <c r="BC9" s="153" t="s">
        <v>658</v>
      </c>
      <c r="BD9" s="153" t="s">
        <v>88</v>
      </c>
    </row>
    <row r="10" s="1" customFormat="1">
      <c r="B10" s="46"/>
      <c r="C10" s="47"/>
      <c r="D10" s="40" t="s">
        <v>146</v>
      </c>
      <c r="E10" s="47"/>
      <c r="F10" s="47"/>
      <c r="G10" s="47"/>
      <c r="H10" s="47"/>
      <c r="I10" s="157"/>
      <c r="J10" s="47"/>
      <c r="K10" s="51"/>
    </row>
    <row r="11" s="1" customFormat="1" ht="36.96" customHeight="1">
      <c r="B11" s="46"/>
      <c r="C11" s="47"/>
      <c r="D11" s="47"/>
      <c r="E11" s="158" t="s">
        <v>659</v>
      </c>
      <c r="F11" s="47"/>
      <c r="G11" s="47"/>
      <c r="H11" s="47"/>
      <c r="I11" s="157"/>
      <c r="J11" s="47"/>
      <c r="K11" s="51"/>
    </row>
    <row r="12" s="1" customFormat="1">
      <c r="B12" s="46"/>
      <c r="C12" s="47"/>
      <c r="D12" s="47"/>
      <c r="E12" s="47"/>
      <c r="F12" s="47"/>
      <c r="G12" s="47"/>
      <c r="H12" s="47"/>
      <c r="I12" s="157"/>
      <c r="J12" s="47"/>
      <c r="K12" s="51"/>
    </row>
    <row r="13" s="1" customFormat="1" ht="14.4" customHeight="1">
      <c r="B13" s="46"/>
      <c r="C13" s="47"/>
      <c r="D13" s="40" t="s">
        <v>20</v>
      </c>
      <c r="E13" s="47"/>
      <c r="F13" s="35" t="s">
        <v>87</v>
      </c>
      <c r="G13" s="47"/>
      <c r="H13" s="47"/>
      <c r="I13" s="159" t="s">
        <v>22</v>
      </c>
      <c r="J13" s="35" t="s">
        <v>157</v>
      </c>
      <c r="K13" s="51"/>
    </row>
    <row r="14" s="1" customFormat="1" ht="14.4" customHeight="1">
      <c r="B14" s="46"/>
      <c r="C14" s="47"/>
      <c r="D14" s="40" t="s">
        <v>24</v>
      </c>
      <c r="E14" s="47"/>
      <c r="F14" s="35" t="s">
        <v>25</v>
      </c>
      <c r="G14" s="47"/>
      <c r="H14" s="47"/>
      <c r="I14" s="159" t="s">
        <v>26</v>
      </c>
      <c r="J14" s="160" t="str">
        <f>'Rekapitulace stavby'!AN8</f>
        <v>13. 3. 2016</v>
      </c>
      <c r="K14" s="51"/>
    </row>
    <row r="15" s="1" customFormat="1" ht="10.8" customHeight="1">
      <c r="B15" s="46"/>
      <c r="C15" s="47"/>
      <c r="D15" s="47"/>
      <c r="E15" s="47"/>
      <c r="F15" s="47"/>
      <c r="G15" s="47"/>
      <c r="H15" s="47"/>
      <c r="I15" s="157"/>
      <c r="J15" s="47"/>
      <c r="K15" s="51"/>
    </row>
    <row r="16" s="1" customFormat="1" ht="14.4" customHeight="1">
      <c r="B16" s="46"/>
      <c r="C16" s="47"/>
      <c r="D16" s="40" t="s">
        <v>28</v>
      </c>
      <c r="E16" s="47"/>
      <c r="F16" s="47"/>
      <c r="G16" s="47"/>
      <c r="H16" s="47"/>
      <c r="I16" s="159" t="s">
        <v>29</v>
      </c>
      <c r="J16" s="35" t="s">
        <v>30</v>
      </c>
      <c r="K16" s="51"/>
    </row>
    <row r="17" s="1" customFormat="1" ht="18" customHeight="1">
      <c r="B17" s="46"/>
      <c r="C17" s="47"/>
      <c r="D17" s="47"/>
      <c r="E17" s="35" t="s">
        <v>31</v>
      </c>
      <c r="F17" s="47"/>
      <c r="G17" s="47"/>
      <c r="H17" s="47"/>
      <c r="I17" s="159" t="s">
        <v>32</v>
      </c>
      <c r="J17" s="35" t="s">
        <v>33</v>
      </c>
      <c r="K17" s="51"/>
    </row>
    <row r="18" s="1" customFormat="1" ht="6.96" customHeight="1">
      <c r="B18" s="46"/>
      <c r="C18" s="47"/>
      <c r="D18" s="47"/>
      <c r="E18" s="47"/>
      <c r="F18" s="47"/>
      <c r="G18" s="47"/>
      <c r="H18" s="47"/>
      <c r="I18" s="157"/>
      <c r="J18" s="47"/>
      <c r="K18" s="51"/>
    </row>
    <row r="19" s="1" customFormat="1" ht="14.4" customHeight="1">
      <c r="B19" s="46"/>
      <c r="C19" s="47"/>
      <c r="D19" s="40" t="s">
        <v>34</v>
      </c>
      <c r="E19" s="47"/>
      <c r="F19" s="47"/>
      <c r="G19" s="47"/>
      <c r="H19" s="47"/>
      <c r="I19" s="159" t="s">
        <v>29</v>
      </c>
      <c r="J19" s="35" t="str">
        <f>IF('Rekapitulace stavby'!AN13="Vyplň údaj","",IF('Rekapitulace stavby'!AN13="","",'Rekapitulace stavby'!AN13))</f>
        <v/>
      </c>
      <c r="K19" s="51"/>
    </row>
    <row r="20" s="1" customFormat="1" ht="18" customHeight="1">
      <c r="B20" s="46"/>
      <c r="C20" s="47"/>
      <c r="D20" s="47"/>
      <c r="E20" s="35" t="str">
        <f>IF('Rekapitulace stavby'!E14="Vyplň údaj","",IF('Rekapitulace stavby'!E14="","",'Rekapitulace stavby'!E14))</f>
        <v/>
      </c>
      <c r="F20" s="47"/>
      <c r="G20" s="47"/>
      <c r="H20" s="47"/>
      <c r="I20" s="159" t="s">
        <v>32</v>
      </c>
      <c r="J20" s="35" t="str">
        <f>IF('Rekapitulace stavby'!AN14="Vyplň údaj","",IF('Rekapitulace stavby'!AN14="","",'Rekapitulace stavby'!AN14))</f>
        <v/>
      </c>
      <c r="K20" s="51"/>
    </row>
    <row r="21" s="1" customFormat="1" ht="6.96" customHeight="1">
      <c r="B21" s="46"/>
      <c r="C21" s="47"/>
      <c r="D21" s="47"/>
      <c r="E21" s="47"/>
      <c r="F21" s="47"/>
      <c r="G21" s="47"/>
      <c r="H21" s="47"/>
      <c r="I21" s="157"/>
      <c r="J21" s="47"/>
      <c r="K21" s="51"/>
    </row>
    <row r="22" s="1" customFormat="1" ht="14.4" customHeight="1">
      <c r="B22" s="46"/>
      <c r="C22" s="47"/>
      <c r="D22" s="40" t="s">
        <v>36</v>
      </c>
      <c r="E22" s="47"/>
      <c r="F22" s="47"/>
      <c r="G22" s="47"/>
      <c r="H22" s="47"/>
      <c r="I22" s="159" t="s">
        <v>29</v>
      </c>
      <c r="J22" s="35" t="s">
        <v>37</v>
      </c>
      <c r="K22" s="51"/>
    </row>
    <row r="23" s="1" customFormat="1" ht="18" customHeight="1">
      <c r="B23" s="46"/>
      <c r="C23" s="47"/>
      <c r="D23" s="47"/>
      <c r="E23" s="35" t="s">
        <v>38</v>
      </c>
      <c r="F23" s="47"/>
      <c r="G23" s="47"/>
      <c r="H23" s="47"/>
      <c r="I23" s="159" t="s">
        <v>32</v>
      </c>
      <c r="J23" s="35" t="s">
        <v>39</v>
      </c>
      <c r="K23" s="51"/>
    </row>
    <row r="24" s="1" customFormat="1" ht="6.96" customHeight="1">
      <c r="B24" s="46"/>
      <c r="C24" s="47"/>
      <c r="D24" s="47"/>
      <c r="E24" s="47"/>
      <c r="F24" s="47"/>
      <c r="G24" s="47"/>
      <c r="H24" s="47"/>
      <c r="I24" s="157"/>
      <c r="J24" s="47"/>
      <c r="K24" s="51"/>
    </row>
    <row r="25" s="1" customFormat="1" ht="14.4" customHeight="1">
      <c r="B25" s="46"/>
      <c r="C25" s="47"/>
      <c r="D25" s="40" t="s">
        <v>41</v>
      </c>
      <c r="E25" s="47"/>
      <c r="F25" s="47"/>
      <c r="G25" s="47"/>
      <c r="H25" s="47"/>
      <c r="I25" s="157"/>
      <c r="J25" s="47"/>
      <c r="K25" s="51"/>
    </row>
    <row r="26" s="7" customFormat="1" ht="28.5" customHeight="1">
      <c r="B26" s="161"/>
      <c r="C26" s="162"/>
      <c r="D26" s="162"/>
      <c r="E26" s="44" t="s">
        <v>169</v>
      </c>
      <c r="F26" s="44"/>
      <c r="G26" s="44"/>
      <c r="H26" s="44"/>
      <c r="I26" s="163"/>
      <c r="J26" s="162"/>
      <c r="K26" s="164"/>
    </row>
    <row r="27" s="1" customFormat="1" ht="6.96" customHeight="1">
      <c r="B27" s="46"/>
      <c r="C27" s="47"/>
      <c r="D27" s="47"/>
      <c r="E27" s="47"/>
      <c r="F27" s="47"/>
      <c r="G27" s="47"/>
      <c r="H27" s="47"/>
      <c r="I27" s="157"/>
      <c r="J27" s="47"/>
      <c r="K27" s="51"/>
    </row>
    <row r="28" s="1" customFormat="1" ht="6.96" customHeight="1">
      <c r="B28" s="46"/>
      <c r="C28" s="47"/>
      <c r="D28" s="106"/>
      <c r="E28" s="106"/>
      <c r="F28" s="106"/>
      <c r="G28" s="106"/>
      <c r="H28" s="106"/>
      <c r="I28" s="165"/>
      <c r="J28" s="106"/>
      <c r="K28" s="166"/>
    </row>
    <row r="29" s="1" customFormat="1" ht="25.44" customHeight="1">
      <c r="B29" s="46"/>
      <c r="C29" s="47"/>
      <c r="D29" s="167" t="s">
        <v>43</v>
      </c>
      <c r="E29" s="47"/>
      <c r="F29" s="47"/>
      <c r="G29" s="47"/>
      <c r="H29" s="47"/>
      <c r="I29" s="157"/>
      <c r="J29" s="168">
        <f>ROUND(J87,2)</f>
        <v>0</v>
      </c>
      <c r="K29" s="51"/>
    </row>
    <row r="30" s="1" customFormat="1" ht="6.96" customHeight="1">
      <c r="B30" s="46"/>
      <c r="C30" s="47"/>
      <c r="D30" s="106"/>
      <c r="E30" s="106"/>
      <c r="F30" s="106"/>
      <c r="G30" s="106"/>
      <c r="H30" s="106"/>
      <c r="I30" s="165"/>
      <c r="J30" s="106"/>
      <c r="K30" s="166"/>
    </row>
    <row r="31" s="1" customFormat="1" ht="14.4" customHeight="1">
      <c r="B31" s="46"/>
      <c r="C31" s="47"/>
      <c r="D31" s="47"/>
      <c r="E31" s="47"/>
      <c r="F31" s="52" t="s">
        <v>45</v>
      </c>
      <c r="G31" s="47"/>
      <c r="H31" s="47"/>
      <c r="I31" s="169" t="s">
        <v>44</v>
      </c>
      <c r="J31" s="52" t="s">
        <v>46</v>
      </c>
      <c r="K31" s="51"/>
    </row>
    <row r="32" s="1" customFormat="1" ht="14.4" customHeight="1">
      <c r="B32" s="46"/>
      <c r="C32" s="47"/>
      <c r="D32" s="55" t="s">
        <v>47</v>
      </c>
      <c r="E32" s="55" t="s">
        <v>48</v>
      </c>
      <c r="F32" s="170">
        <f>ROUND(SUM(BE87:BE179), 2)</f>
        <v>0</v>
      </c>
      <c r="G32" s="47"/>
      <c r="H32" s="47"/>
      <c r="I32" s="171">
        <v>0.20999999999999999</v>
      </c>
      <c r="J32" s="170">
        <f>ROUND(ROUND((SUM(BE87:BE179)), 2)*I32, 2)</f>
        <v>0</v>
      </c>
      <c r="K32" s="51"/>
    </row>
    <row r="33" s="1" customFormat="1" ht="14.4" customHeight="1">
      <c r="B33" s="46"/>
      <c r="C33" s="47"/>
      <c r="D33" s="47"/>
      <c r="E33" s="55" t="s">
        <v>49</v>
      </c>
      <c r="F33" s="170">
        <f>ROUND(SUM(BF87:BF179), 2)</f>
        <v>0</v>
      </c>
      <c r="G33" s="47"/>
      <c r="H33" s="47"/>
      <c r="I33" s="171">
        <v>0.14999999999999999</v>
      </c>
      <c r="J33" s="170">
        <f>ROUND(ROUND((SUM(BF87:BF179)), 2)*I33, 2)</f>
        <v>0</v>
      </c>
      <c r="K33" s="51"/>
    </row>
    <row r="34" hidden="1" s="1" customFormat="1" ht="14.4" customHeight="1">
      <c r="B34" s="46"/>
      <c r="C34" s="47"/>
      <c r="D34" s="47"/>
      <c r="E34" s="55" t="s">
        <v>50</v>
      </c>
      <c r="F34" s="170">
        <f>ROUND(SUM(BG87:BG179), 2)</f>
        <v>0</v>
      </c>
      <c r="G34" s="47"/>
      <c r="H34" s="47"/>
      <c r="I34" s="171">
        <v>0.20999999999999999</v>
      </c>
      <c r="J34" s="170">
        <v>0</v>
      </c>
      <c r="K34" s="51"/>
    </row>
    <row r="35" hidden="1" s="1" customFormat="1" ht="14.4" customHeight="1">
      <c r="B35" s="46"/>
      <c r="C35" s="47"/>
      <c r="D35" s="47"/>
      <c r="E35" s="55" t="s">
        <v>51</v>
      </c>
      <c r="F35" s="170">
        <f>ROUND(SUM(BH87:BH179), 2)</f>
        <v>0</v>
      </c>
      <c r="G35" s="47"/>
      <c r="H35" s="47"/>
      <c r="I35" s="171">
        <v>0.14999999999999999</v>
      </c>
      <c r="J35" s="170">
        <v>0</v>
      </c>
      <c r="K35" s="51"/>
    </row>
    <row r="36" hidden="1" s="1" customFormat="1" ht="14.4" customHeight="1">
      <c r="B36" s="46"/>
      <c r="C36" s="47"/>
      <c r="D36" s="47"/>
      <c r="E36" s="55" t="s">
        <v>52</v>
      </c>
      <c r="F36" s="170">
        <f>ROUND(SUM(BI87:BI179), 2)</f>
        <v>0</v>
      </c>
      <c r="G36" s="47"/>
      <c r="H36" s="47"/>
      <c r="I36" s="171">
        <v>0</v>
      </c>
      <c r="J36" s="170">
        <v>0</v>
      </c>
      <c r="K36" s="51"/>
    </row>
    <row r="37" s="1" customFormat="1" ht="6.96" customHeight="1">
      <c r="B37" s="46"/>
      <c r="C37" s="47"/>
      <c r="D37" s="47"/>
      <c r="E37" s="47"/>
      <c r="F37" s="47"/>
      <c r="G37" s="47"/>
      <c r="H37" s="47"/>
      <c r="I37" s="157"/>
      <c r="J37" s="47"/>
      <c r="K37" s="51"/>
    </row>
    <row r="38" s="1" customFormat="1" ht="25.44" customHeight="1">
      <c r="B38" s="46"/>
      <c r="C38" s="172"/>
      <c r="D38" s="173" t="s">
        <v>53</v>
      </c>
      <c r="E38" s="98"/>
      <c r="F38" s="98"/>
      <c r="G38" s="174" t="s">
        <v>54</v>
      </c>
      <c r="H38" s="175" t="s">
        <v>55</v>
      </c>
      <c r="I38" s="176"/>
      <c r="J38" s="177">
        <f>SUM(J29:J36)</f>
        <v>0</v>
      </c>
      <c r="K38" s="178"/>
    </row>
    <row r="39" s="1" customFormat="1" ht="14.4" customHeight="1">
      <c r="B39" s="67"/>
      <c r="C39" s="68"/>
      <c r="D39" s="68"/>
      <c r="E39" s="68"/>
      <c r="F39" s="68"/>
      <c r="G39" s="68"/>
      <c r="H39" s="68"/>
      <c r="I39" s="179"/>
      <c r="J39" s="68"/>
      <c r="K39" s="69"/>
    </row>
    <row r="43" s="1" customFormat="1" ht="6.96" customHeight="1">
      <c r="B43" s="180"/>
      <c r="C43" s="181"/>
      <c r="D43" s="181"/>
      <c r="E43" s="181"/>
      <c r="F43" s="181"/>
      <c r="G43" s="181"/>
      <c r="H43" s="181"/>
      <c r="I43" s="182"/>
      <c r="J43" s="181"/>
      <c r="K43" s="183"/>
    </row>
    <row r="44" s="1" customFormat="1" ht="36.96" customHeight="1">
      <c r="B44" s="46"/>
      <c r="C44" s="30" t="s">
        <v>170</v>
      </c>
      <c r="D44" s="47"/>
      <c r="E44" s="47"/>
      <c r="F44" s="47"/>
      <c r="G44" s="47"/>
      <c r="H44" s="47"/>
      <c r="I44" s="157"/>
      <c r="J44" s="47"/>
      <c r="K44" s="51"/>
    </row>
    <row r="45" s="1" customFormat="1" ht="6.96" customHeight="1">
      <c r="B45" s="46"/>
      <c r="C45" s="47"/>
      <c r="D45" s="47"/>
      <c r="E45" s="47"/>
      <c r="F45" s="47"/>
      <c r="G45" s="47"/>
      <c r="H45" s="47"/>
      <c r="I45" s="157"/>
      <c r="J45" s="47"/>
      <c r="K45" s="51"/>
    </row>
    <row r="46" s="1" customFormat="1" ht="14.4" customHeight="1">
      <c r="B46" s="46"/>
      <c r="C46" s="40" t="s">
        <v>18</v>
      </c>
      <c r="D46" s="47"/>
      <c r="E46" s="47"/>
      <c r="F46" s="47"/>
      <c r="G46" s="47"/>
      <c r="H46" s="47"/>
      <c r="I46" s="157"/>
      <c r="J46" s="47"/>
      <c r="K46" s="51"/>
    </row>
    <row r="47" s="1" customFormat="1" ht="16.5" customHeight="1">
      <c r="B47" s="46"/>
      <c r="C47" s="47"/>
      <c r="D47" s="47"/>
      <c r="E47" s="156" t="str">
        <f>E7</f>
        <v>Cyklostezka podél silnice II/606 v Pomezí nad Ohří - I. a III. etapa - část KSÚS</v>
      </c>
      <c r="F47" s="40"/>
      <c r="G47" s="40"/>
      <c r="H47" s="40"/>
      <c r="I47" s="157"/>
      <c r="J47" s="47"/>
      <c r="K47" s="51"/>
    </row>
    <row r="48">
      <c r="B48" s="28"/>
      <c r="C48" s="40" t="s">
        <v>139</v>
      </c>
      <c r="D48" s="29"/>
      <c r="E48" s="29"/>
      <c r="F48" s="29"/>
      <c r="G48" s="29"/>
      <c r="H48" s="29"/>
      <c r="I48" s="155"/>
      <c r="J48" s="29"/>
      <c r="K48" s="31"/>
    </row>
    <row r="49" s="1" customFormat="1" ht="16.5" customHeight="1">
      <c r="B49" s="46"/>
      <c r="C49" s="47"/>
      <c r="D49" s="47"/>
      <c r="E49" s="156" t="s">
        <v>657</v>
      </c>
      <c r="F49" s="47"/>
      <c r="G49" s="47"/>
      <c r="H49" s="47"/>
      <c r="I49" s="157"/>
      <c r="J49" s="47"/>
      <c r="K49" s="51"/>
    </row>
    <row r="50" s="1" customFormat="1" ht="14.4" customHeight="1">
      <c r="B50" s="46"/>
      <c r="C50" s="40" t="s">
        <v>146</v>
      </c>
      <c r="D50" s="47"/>
      <c r="E50" s="47"/>
      <c r="F50" s="47"/>
      <c r="G50" s="47"/>
      <c r="H50" s="47"/>
      <c r="I50" s="157"/>
      <c r="J50" s="47"/>
      <c r="K50" s="51"/>
    </row>
    <row r="51" s="1" customFormat="1" ht="17.25" customHeight="1">
      <c r="B51" s="46"/>
      <c r="C51" s="47"/>
      <c r="D51" s="47"/>
      <c r="E51" s="158" t="str">
        <f>E11</f>
        <v>2015-34-109-SP - SO 109 – Soupis prací - Velkoplošná výsprava silnice II/606</v>
      </c>
      <c r="F51" s="47"/>
      <c r="G51" s="47"/>
      <c r="H51" s="47"/>
      <c r="I51" s="157"/>
      <c r="J51" s="47"/>
      <c r="K51" s="51"/>
    </row>
    <row r="52" s="1" customFormat="1" ht="6.96" customHeight="1">
      <c r="B52" s="46"/>
      <c r="C52" s="47"/>
      <c r="D52" s="47"/>
      <c r="E52" s="47"/>
      <c r="F52" s="47"/>
      <c r="G52" s="47"/>
      <c r="H52" s="47"/>
      <c r="I52" s="157"/>
      <c r="J52" s="47"/>
      <c r="K52" s="51"/>
    </row>
    <row r="53" s="1" customFormat="1" ht="18" customHeight="1">
      <c r="B53" s="46"/>
      <c r="C53" s="40" t="s">
        <v>24</v>
      </c>
      <c r="D53" s="47"/>
      <c r="E53" s="47"/>
      <c r="F53" s="35" t="str">
        <f>F14</f>
        <v>Pomezí nad Ohří</v>
      </c>
      <c r="G53" s="47"/>
      <c r="H53" s="47"/>
      <c r="I53" s="159" t="s">
        <v>26</v>
      </c>
      <c r="J53" s="160" t="str">
        <f>IF(J14="","",J14)</f>
        <v>13. 3. 2016</v>
      </c>
      <c r="K53" s="51"/>
    </row>
    <row r="54" s="1" customFormat="1" ht="6.96" customHeight="1">
      <c r="B54" s="46"/>
      <c r="C54" s="47"/>
      <c r="D54" s="47"/>
      <c r="E54" s="47"/>
      <c r="F54" s="47"/>
      <c r="G54" s="47"/>
      <c r="H54" s="47"/>
      <c r="I54" s="157"/>
      <c r="J54" s="47"/>
      <c r="K54" s="51"/>
    </row>
    <row r="55" s="1" customFormat="1">
      <c r="B55" s="46"/>
      <c r="C55" s="40" t="s">
        <v>28</v>
      </c>
      <c r="D55" s="47"/>
      <c r="E55" s="47"/>
      <c r="F55" s="35" t="str">
        <f>E17</f>
        <v>KSÚS KK p.o.</v>
      </c>
      <c r="G55" s="47"/>
      <c r="H55" s="47"/>
      <c r="I55" s="159" t="s">
        <v>36</v>
      </c>
      <c r="J55" s="44" t="str">
        <f>E23</f>
        <v>Ing. Martin Haueisen</v>
      </c>
      <c r="K55" s="51"/>
    </row>
    <row r="56" s="1" customFormat="1" ht="14.4" customHeight="1">
      <c r="B56" s="46"/>
      <c r="C56" s="40" t="s">
        <v>34</v>
      </c>
      <c r="D56" s="47"/>
      <c r="E56" s="47"/>
      <c r="F56" s="35" t="str">
        <f>IF(E20="","",E20)</f>
        <v/>
      </c>
      <c r="G56" s="47"/>
      <c r="H56" s="47"/>
      <c r="I56" s="157"/>
      <c r="J56" s="184"/>
      <c r="K56" s="51"/>
    </row>
    <row r="57" s="1" customFormat="1" ht="10.32" customHeight="1">
      <c r="B57" s="46"/>
      <c r="C57" s="47"/>
      <c r="D57" s="47"/>
      <c r="E57" s="47"/>
      <c r="F57" s="47"/>
      <c r="G57" s="47"/>
      <c r="H57" s="47"/>
      <c r="I57" s="157"/>
      <c r="J57" s="47"/>
      <c r="K57" s="51"/>
    </row>
    <row r="58" s="1" customFormat="1" ht="29.28" customHeight="1">
      <c r="B58" s="46"/>
      <c r="C58" s="185" t="s">
        <v>171</v>
      </c>
      <c r="D58" s="172"/>
      <c r="E58" s="172"/>
      <c r="F58" s="172"/>
      <c r="G58" s="172"/>
      <c r="H58" s="172"/>
      <c r="I58" s="186"/>
      <c r="J58" s="187" t="s">
        <v>172</v>
      </c>
      <c r="K58" s="188"/>
    </row>
    <row r="59" s="1" customFormat="1" ht="10.32" customHeight="1">
      <c r="B59" s="46"/>
      <c r="C59" s="47"/>
      <c r="D59" s="47"/>
      <c r="E59" s="47"/>
      <c r="F59" s="47"/>
      <c r="G59" s="47"/>
      <c r="H59" s="47"/>
      <c r="I59" s="157"/>
      <c r="J59" s="47"/>
      <c r="K59" s="51"/>
    </row>
    <row r="60" s="1" customFormat="1" ht="29.28" customHeight="1">
      <c r="B60" s="46"/>
      <c r="C60" s="189" t="s">
        <v>173</v>
      </c>
      <c r="D60" s="47"/>
      <c r="E60" s="47"/>
      <c r="F60" s="47"/>
      <c r="G60" s="47"/>
      <c r="H60" s="47"/>
      <c r="I60" s="157"/>
      <c r="J60" s="168">
        <f>J87</f>
        <v>0</v>
      </c>
      <c r="K60" s="51"/>
      <c r="AU60" s="24" t="s">
        <v>174</v>
      </c>
    </row>
    <row r="61" s="8" customFormat="1" ht="24.96" customHeight="1">
      <c r="B61" s="190"/>
      <c r="C61" s="191"/>
      <c r="D61" s="192" t="s">
        <v>175</v>
      </c>
      <c r="E61" s="193"/>
      <c r="F61" s="193"/>
      <c r="G61" s="193"/>
      <c r="H61" s="193"/>
      <c r="I61" s="194"/>
      <c r="J61" s="195">
        <f>J88</f>
        <v>0</v>
      </c>
      <c r="K61" s="196"/>
    </row>
    <row r="62" s="9" customFormat="1" ht="19.92" customHeight="1">
      <c r="B62" s="197"/>
      <c r="C62" s="198"/>
      <c r="D62" s="199" t="s">
        <v>176</v>
      </c>
      <c r="E62" s="200"/>
      <c r="F62" s="200"/>
      <c r="G62" s="200"/>
      <c r="H62" s="200"/>
      <c r="I62" s="201"/>
      <c r="J62" s="202">
        <f>J89</f>
        <v>0</v>
      </c>
      <c r="K62" s="203"/>
    </row>
    <row r="63" s="9" customFormat="1" ht="19.92" customHeight="1">
      <c r="B63" s="197"/>
      <c r="C63" s="198"/>
      <c r="D63" s="199" t="s">
        <v>180</v>
      </c>
      <c r="E63" s="200"/>
      <c r="F63" s="200"/>
      <c r="G63" s="200"/>
      <c r="H63" s="200"/>
      <c r="I63" s="201"/>
      <c r="J63" s="202">
        <f>J100</f>
        <v>0</v>
      </c>
      <c r="K63" s="203"/>
    </row>
    <row r="64" s="9" customFormat="1" ht="19.92" customHeight="1">
      <c r="B64" s="197"/>
      <c r="C64" s="198"/>
      <c r="D64" s="199" t="s">
        <v>182</v>
      </c>
      <c r="E64" s="200"/>
      <c r="F64" s="200"/>
      <c r="G64" s="200"/>
      <c r="H64" s="200"/>
      <c r="I64" s="201"/>
      <c r="J64" s="202">
        <f>J127</f>
        <v>0</v>
      </c>
      <c r="K64" s="203"/>
    </row>
    <row r="65" s="9" customFormat="1" ht="19.92" customHeight="1">
      <c r="B65" s="197"/>
      <c r="C65" s="198"/>
      <c r="D65" s="199" t="s">
        <v>184</v>
      </c>
      <c r="E65" s="200"/>
      <c r="F65" s="200"/>
      <c r="G65" s="200"/>
      <c r="H65" s="200"/>
      <c r="I65" s="201"/>
      <c r="J65" s="202">
        <f>J178</f>
        <v>0</v>
      </c>
      <c r="K65" s="203"/>
    </row>
    <row r="66" s="1" customFormat="1" ht="21.84" customHeight="1">
      <c r="B66" s="46"/>
      <c r="C66" s="47"/>
      <c r="D66" s="47"/>
      <c r="E66" s="47"/>
      <c r="F66" s="47"/>
      <c r="G66" s="47"/>
      <c r="H66" s="47"/>
      <c r="I66" s="157"/>
      <c r="J66" s="47"/>
      <c r="K66" s="51"/>
    </row>
    <row r="67" s="1" customFormat="1" ht="6.96" customHeight="1">
      <c r="B67" s="67"/>
      <c r="C67" s="68"/>
      <c r="D67" s="68"/>
      <c r="E67" s="68"/>
      <c r="F67" s="68"/>
      <c r="G67" s="68"/>
      <c r="H67" s="68"/>
      <c r="I67" s="179"/>
      <c r="J67" s="68"/>
      <c r="K67" s="69"/>
    </row>
    <row r="71" s="1" customFormat="1" ht="6.96" customHeight="1">
      <c r="B71" s="70"/>
      <c r="C71" s="71"/>
      <c r="D71" s="71"/>
      <c r="E71" s="71"/>
      <c r="F71" s="71"/>
      <c r="G71" s="71"/>
      <c r="H71" s="71"/>
      <c r="I71" s="182"/>
      <c r="J71" s="71"/>
      <c r="K71" s="71"/>
      <c r="L71" s="72"/>
    </row>
    <row r="72" s="1" customFormat="1" ht="36.96" customHeight="1">
      <c r="B72" s="46"/>
      <c r="C72" s="73" t="s">
        <v>186</v>
      </c>
      <c r="D72" s="74"/>
      <c r="E72" s="74"/>
      <c r="F72" s="74"/>
      <c r="G72" s="74"/>
      <c r="H72" s="74"/>
      <c r="I72" s="204"/>
      <c r="J72" s="74"/>
      <c r="K72" s="74"/>
      <c r="L72" s="72"/>
    </row>
    <row r="73" s="1" customFormat="1" ht="6.96" customHeight="1">
      <c r="B73" s="46"/>
      <c r="C73" s="74"/>
      <c r="D73" s="74"/>
      <c r="E73" s="74"/>
      <c r="F73" s="74"/>
      <c r="G73" s="74"/>
      <c r="H73" s="74"/>
      <c r="I73" s="204"/>
      <c r="J73" s="74"/>
      <c r="K73" s="74"/>
      <c r="L73" s="72"/>
    </row>
    <row r="74" s="1" customFormat="1" ht="14.4" customHeight="1">
      <c r="B74" s="46"/>
      <c r="C74" s="76" t="s">
        <v>18</v>
      </c>
      <c r="D74" s="74"/>
      <c r="E74" s="74"/>
      <c r="F74" s="74"/>
      <c r="G74" s="74"/>
      <c r="H74" s="74"/>
      <c r="I74" s="204"/>
      <c r="J74" s="74"/>
      <c r="K74" s="74"/>
      <c r="L74" s="72"/>
    </row>
    <row r="75" s="1" customFormat="1" ht="16.5" customHeight="1">
      <c r="B75" s="46"/>
      <c r="C75" s="74"/>
      <c r="D75" s="74"/>
      <c r="E75" s="205" t="str">
        <f>E7</f>
        <v>Cyklostezka podél silnice II/606 v Pomezí nad Ohří - I. a III. etapa - část KSÚS</v>
      </c>
      <c r="F75" s="76"/>
      <c r="G75" s="76"/>
      <c r="H75" s="76"/>
      <c r="I75" s="204"/>
      <c r="J75" s="74"/>
      <c r="K75" s="74"/>
      <c r="L75" s="72"/>
    </row>
    <row r="76">
      <c r="B76" s="28"/>
      <c r="C76" s="76" t="s">
        <v>139</v>
      </c>
      <c r="D76" s="206"/>
      <c r="E76" s="206"/>
      <c r="F76" s="206"/>
      <c r="G76" s="206"/>
      <c r="H76" s="206"/>
      <c r="I76" s="148"/>
      <c r="J76" s="206"/>
      <c r="K76" s="206"/>
      <c r="L76" s="207"/>
    </row>
    <row r="77" s="1" customFormat="1" ht="16.5" customHeight="1">
      <c r="B77" s="46"/>
      <c r="C77" s="74"/>
      <c r="D77" s="74"/>
      <c r="E77" s="205" t="s">
        <v>657</v>
      </c>
      <c r="F77" s="74"/>
      <c r="G77" s="74"/>
      <c r="H77" s="74"/>
      <c r="I77" s="204"/>
      <c r="J77" s="74"/>
      <c r="K77" s="74"/>
      <c r="L77" s="72"/>
    </row>
    <row r="78" s="1" customFormat="1" ht="14.4" customHeight="1">
      <c r="B78" s="46"/>
      <c r="C78" s="76" t="s">
        <v>146</v>
      </c>
      <c r="D78" s="74"/>
      <c r="E78" s="74"/>
      <c r="F78" s="74"/>
      <c r="G78" s="74"/>
      <c r="H78" s="74"/>
      <c r="I78" s="204"/>
      <c r="J78" s="74"/>
      <c r="K78" s="74"/>
      <c r="L78" s="72"/>
    </row>
    <row r="79" s="1" customFormat="1" ht="17.25" customHeight="1">
      <c r="B79" s="46"/>
      <c r="C79" s="74"/>
      <c r="D79" s="74"/>
      <c r="E79" s="82" t="str">
        <f>E11</f>
        <v>2015-34-109-SP - SO 109 – Soupis prací - Velkoplošná výsprava silnice II/606</v>
      </c>
      <c r="F79" s="74"/>
      <c r="G79" s="74"/>
      <c r="H79" s="74"/>
      <c r="I79" s="204"/>
      <c r="J79" s="74"/>
      <c r="K79" s="74"/>
      <c r="L79" s="72"/>
    </row>
    <row r="80" s="1" customFormat="1" ht="6.96" customHeight="1">
      <c r="B80" s="46"/>
      <c r="C80" s="74"/>
      <c r="D80" s="74"/>
      <c r="E80" s="74"/>
      <c r="F80" s="74"/>
      <c r="G80" s="74"/>
      <c r="H80" s="74"/>
      <c r="I80" s="204"/>
      <c r="J80" s="74"/>
      <c r="K80" s="74"/>
      <c r="L80" s="72"/>
    </row>
    <row r="81" s="1" customFormat="1" ht="18" customHeight="1">
      <c r="B81" s="46"/>
      <c r="C81" s="76" t="s">
        <v>24</v>
      </c>
      <c r="D81" s="74"/>
      <c r="E81" s="74"/>
      <c r="F81" s="208" t="str">
        <f>F14</f>
        <v>Pomezí nad Ohří</v>
      </c>
      <c r="G81" s="74"/>
      <c r="H81" s="74"/>
      <c r="I81" s="209" t="s">
        <v>26</v>
      </c>
      <c r="J81" s="85" t="str">
        <f>IF(J14="","",J14)</f>
        <v>13. 3. 2016</v>
      </c>
      <c r="K81" s="74"/>
      <c r="L81" s="72"/>
    </row>
    <row r="82" s="1" customFormat="1" ht="6.96" customHeight="1">
      <c r="B82" s="46"/>
      <c r="C82" s="74"/>
      <c r="D82" s="74"/>
      <c r="E82" s="74"/>
      <c r="F82" s="74"/>
      <c r="G82" s="74"/>
      <c r="H82" s="74"/>
      <c r="I82" s="204"/>
      <c r="J82" s="74"/>
      <c r="K82" s="74"/>
      <c r="L82" s="72"/>
    </row>
    <row r="83" s="1" customFormat="1">
      <c r="B83" s="46"/>
      <c r="C83" s="76" t="s">
        <v>28</v>
      </c>
      <c r="D83" s="74"/>
      <c r="E83" s="74"/>
      <c r="F83" s="208" t="str">
        <f>E17</f>
        <v>KSÚS KK p.o.</v>
      </c>
      <c r="G83" s="74"/>
      <c r="H83" s="74"/>
      <c r="I83" s="209" t="s">
        <v>36</v>
      </c>
      <c r="J83" s="208" t="str">
        <f>E23</f>
        <v>Ing. Martin Haueisen</v>
      </c>
      <c r="K83" s="74"/>
      <c r="L83" s="72"/>
    </row>
    <row r="84" s="1" customFormat="1" ht="14.4" customHeight="1">
      <c r="B84" s="46"/>
      <c r="C84" s="76" t="s">
        <v>34</v>
      </c>
      <c r="D84" s="74"/>
      <c r="E84" s="74"/>
      <c r="F84" s="208" t="str">
        <f>IF(E20="","",E20)</f>
        <v/>
      </c>
      <c r="G84" s="74"/>
      <c r="H84" s="74"/>
      <c r="I84" s="204"/>
      <c r="J84" s="74"/>
      <c r="K84" s="74"/>
      <c r="L84" s="72"/>
    </row>
    <row r="85" s="1" customFormat="1" ht="10.32" customHeight="1">
      <c r="B85" s="46"/>
      <c r="C85" s="74"/>
      <c r="D85" s="74"/>
      <c r="E85" s="74"/>
      <c r="F85" s="74"/>
      <c r="G85" s="74"/>
      <c r="H85" s="74"/>
      <c r="I85" s="204"/>
      <c r="J85" s="74"/>
      <c r="K85" s="74"/>
      <c r="L85" s="72"/>
    </row>
    <row r="86" s="10" customFormat="1" ht="29.28" customHeight="1">
      <c r="B86" s="210"/>
      <c r="C86" s="211" t="s">
        <v>187</v>
      </c>
      <c r="D86" s="212" t="s">
        <v>62</v>
      </c>
      <c r="E86" s="212" t="s">
        <v>58</v>
      </c>
      <c r="F86" s="212" t="s">
        <v>188</v>
      </c>
      <c r="G86" s="212" t="s">
        <v>189</v>
      </c>
      <c r="H86" s="212" t="s">
        <v>190</v>
      </c>
      <c r="I86" s="213" t="s">
        <v>191</v>
      </c>
      <c r="J86" s="212" t="s">
        <v>172</v>
      </c>
      <c r="K86" s="214" t="s">
        <v>192</v>
      </c>
      <c r="L86" s="215"/>
      <c r="M86" s="102" t="s">
        <v>193</v>
      </c>
      <c r="N86" s="103" t="s">
        <v>47</v>
      </c>
      <c r="O86" s="103" t="s">
        <v>194</v>
      </c>
      <c r="P86" s="103" t="s">
        <v>195</v>
      </c>
      <c r="Q86" s="103" t="s">
        <v>196</v>
      </c>
      <c r="R86" s="103" t="s">
        <v>197</v>
      </c>
      <c r="S86" s="103" t="s">
        <v>198</v>
      </c>
      <c r="T86" s="104" t="s">
        <v>199</v>
      </c>
    </row>
    <row r="87" s="1" customFormat="1" ht="29.28" customHeight="1">
      <c r="B87" s="46"/>
      <c r="C87" s="108" t="s">
        <v>173</v>
      </c>
      <c r="D87" s="74"/>
      <c r="E87" s="74"/>
      <c r="F87" s="74"/>
      <c r="G87" s="74"/>
      <c r="H87" s="74"/>
      <c r="I87" s="204"/>
      <c r="J87" s="216">
        <f>BK87</f>
        <v>0</v>
      </c>
      <c r="K87" s="74"/>
      <c r="L87" s="72"/>
      <c r="M87" s="105"/>
      <c r="N87" s="106"/>
      <c r="O87" s="106"/>
      <c r="P87" s="217">
        <f>P88</f>
        <v>0</v>
      </c>
      <c r="Q87" s="106"/>
      <c r="R87" s="217">
        <f>R88</f>
        <v>174.22599299999999</v>
      </c>
      <c r="S87" s="106"/>
      <c r="T87" s="218">
        <f>T88</f>
        <v>414.65299999999996</v>
      </c>
      <c r="AT87" s="24" t="s">
        <v>77</v>
      </c>
      <c r="AU87" s="24" t="s">
        <v>174</v>
      </c>
      <c r="BK87" s="219">
        <f>BK88</f>
        <v>0</v>
      </c>
    </row>
    <row r="88" s="11" customFormat="1" ht="37.44" customHeight="1">
      <c r="B88" s="220"/>
      <c r="C88" s="221"/>
      <c r="D88" s="222" t="s">
        <v>77</v>
      </c>
      <c r="E88" s="223" t="s">
        <v>200</v>
      </c>
      <c r="F88" s="223" t="s">
        <v>201</v>
      </c>
      <c r="G88" s="221"/>
      <c r="H88" s="221"/>
      <c r="I88" s="224"/>
      <c r="J88" s="225">
        <f>BK88</f>
        <v>0</v>
      </c>
      <c r="K88" s="221"/>
      <c r="L88" s="226"/>
      <c r="M88" s="227"/>
      <c r="N88" s="228"/>
      <c r="O88" s="228"/>
      <c r="P88" s="229">
        <f>P89+P100+P127+P178</f>
        <v>0</v>
      </c>
      <c r="Q88" s="228"/>
      <c r="R88" s="229">
        <f>R89+R100+R127+R178</f>
        <v>174.22599299999999</v>
      </c>
      <c r="S88" s="228"/>
      <c r="T88" s="230">
        <f>T89+T100+T127+T178</f>
        <v>414.65299999999996</v>
      </c>
      <c r="AR88" s="231" t="s">
        <v>85</v>
      </c>
      <c r="AT88" s="232" t="s">
        <v>77</v>
      </c>
      <c r="AU88" s="232" t="s">
        <v>78</v>
      </c>
      <c r="AY88" s="231" t="s">
        <v>202</v>
      </c>
      <c r="BK88" s="233">
        <f>BK89+BK100+BK127+BK178</f>
        <v>0</v>
      </c>
    </row>
    <row r="89" s="11" customFormat="1" ht="19.92" customHeight="1">
      <c r="B89" s="220"/>
      <c r="C89" s="221"/>
      <c r="D89" s="222" t="s">
        <v>77</v>
      </c>
      <c r="E89" s="234" t="s">
        <v>85</v>
      </c>
      <c r="F89" s="234" t="s">
        <v>203</v>
      </c>
      <c r="G89" s="221"/>
      <c r="H89" s="221"/>
      <c r="I89" s="224"/>
      <c r="J89" s="235">
        <f>BK89</f>
        <v>0</v>
      </c>
      <c r="K89" s="221"/>
      <c r="L89" s="226"/>
      <c r="M89" s="227"/>
      <c r="N89" s="228"/>
      <c r="O89" s="228"/>
      <c r="P89" s="229">
        <f>SUM(P90:P99)</f>
        <v>0</v>
      </c>
      <c r="Q89" s="228"/>
      <c r="R89" s="229">
        <f>SUM(R90:R99)</f>
        <v>0.22356000000000001</v>
      </c>
      <c r="S89" s="228"/>
      <c r="T89" s="230">
        <f>SUM(T90:T99)</f>
        <v>405.26599999999996</v>
      </c>
      <c r="AR89" s="231" t="s">
        <v>85</v>
      </c>
      <c r="AT89" s="232" t="s">
        <v>77</v>
      </c>
      <c r="AU89" s="232" t="s">
        <v>85</v>
      </c>
      <c r="AY89" s="231" t="s">
        <v>202</v>
      </c>
      <c r="BK89" s="233">
        <f>SUM(BK90:BK99)</f>
        <v>0</v>
      </c>
    </row>
    <row r="90" s="1" customFormat="1" ht="51" customHeight="1">
      <c r="B90" s="46"/>
      <c r="C90" s="236" t="s">
        <v>85</v>
      </c>
      <c r="D90" s="236" t="s">
        <v>204</v>
      </c>
      <c r="E90" s="237" t="s">
        <v>660</v>
      </c>
      <c r="F90" s="238" t="s">
        <v>661</v>
      </c>
      <c r="G90" s="239" t="s">
        <v>130</v>
      </c>
      <c r="H90" s="240">
        <v>68</v>
      </c>
      <c r="I90" s="241"/>
      <c r="J90" s="242">
        <f>ROUND(I90*H90,2)</f>
        <v>0</v>
      </c>
      <c r="K90" s="238" t="s">
        <v>207</v>
      </c>
      <c r="L90" s="72"/>
      <c r="M90" s="243" t="s">
        <v>76</v>
      </c>
      <c r="N90" s="244" t="s">
        <v>48</v>
      </c>
      <c r="O90" s="47"/>
      <c r="P90" s="245">
        <f>O90*H90</f>
        <v>0</v>
      </c>
      <c r="Q90" s="245">
        <v>0</v>
      </c>
      <c r="R90" s="245">
        <f>Q90*H90</f>
        <v>0</v>
      </c>
      <c r="S90" s="245">
        <v>0.316</v>
      </c>
      <c r="T90" s="246">
        <f>S90*H90</f>
        <v>21.488</v>
      </c>
      <c r="AR90" s="24" t="s">
        <v>208</v>
      </c>
      <c r="AT90" s="24" t="s">
        <v>204</v>
      </c>
      <c r="AU90" s="24" t="s">
        <v>88</v>
      </c>
      <c r="AY90" s="24" t="s">
        <v>202</v>
      </c>
      <c r="BE90" s="247">
        <f>IF(N90="základní",J90,0)</f>
        <v>0</v>
      </c>
      <c r="BF90" s="247">
        <f>IF(N90="snížená",J90,0)</f>
        <v>0</v>
      </c>
      <c r="BG90" s="247">
        <f>IF(N90="zákl. přenesená",J90,0)</f>
        <v>0</v>
      </c>
      <c r="BH90" s="247">
        <f>IF(N90="sníž. přenesená",J90,0)</f>
        <v>0</v>
      </c>
      <c r="BI90" s="247">
        <f>IF(N90="nulová",J90,0)</f>
        <v>0</v>
      </c>
      <c r="BJ90" s="24" t="s">
        <v>85</v>
      </c>
      <c r="BK90" s="247">
        <f>ROUND(I90*H90,2)</f>
        <v>0</v>
      </c>
      <c r="BL90" s="24" t="s">
        <v>208</v>
      </c>
      <c r="BM90" s="24" t="s">
        <v>662</v>
      </c>
    </row>
    <row r="91" s="1" customFormat="1">
      <c r="B91" s="46"/>
      <c r="C91" s="74"/>
      <c r="D91" s="248" t="s">
        <v>210</v>
      </c>
      <c r="E91" s="74"/>
      <c r="F91" s="249" t="s">
        <v>211</v>
      </c>
      <c r="G91" s="74"/>
      <c r="H91" s="74"/>
      <c r="I91" s="204"/>
      <c r="J91" s="74"/>
      <c r="K91" s="74"/>
      <c r="L91" s="72"/>
      <c r="M91" s="250"/>
      <c r="N91" s="47"/>
      <c r="O91" s="47"/>
      <c r="P91" s="47"/>
      <c r="Q91" s="47"/>
      <c r="R91" s="47"/>
      <c r="S91" s="47"/>
      <c r="T91" s="95"/>
      <c r="AT91" s="24" t="s">
        <v>210</v>
      </c>
      <c r="AU91" s="24" t="s">
        <v>88</v>
      </c>
    </row>
    <row r="92" s="12" customFormat="1">
      <c r="B92" s="251"/>
      <c r="C92" s="252"/>
      <c r="D92" s="248" t="s">
        <v>212</v>
      </c>
      <c r="E92" s="253" t="s">
        <v>76</v>
      </c>
      <c r="F92" s="254" t="s">
        <v>213</v>
      </c>
      <c r="G92" s="252"/>
      <c r="H92" s="253" t="s">
        <v>76</v>
      </c>
      <c r="I92" s="255"/>
      <c r="J92" s="252"/>
      <c r="K92" s="252"/>
      <c r="L92" s="256"/>
      <c r="M92" s="257"/>
      <c r="N92" s="258"/>
      <c r="O92" s="258"/>
      <c r="P92" s="258"/>
      <c r="Q92" s="258"/>
      <c r="R92" s="258"/>
      <c r="S92" s="258"/>
      <c r="T92" s="259"/>
      <c r="AT92" s="260" t="s">
        <v>212</v>
      </c>
      <c r="AU92" s="260" t="s">
        <v>88</v>
      </c>
      <c r="AV92" s="12" t="s">
        <v>85</v>
      </c>
      <c r="AW92" s="12" t="s">
        <v>40</v>
      </c>
      <c r="AX92" s="12" t="s">
        <v>78</v>
      </c>
      <c r="AY92" s="260" t="s">
        <v>202</v>
      </c>
    </row>
    <row r="93" s="13" customFormat="1">
      <c r="B93" s="261"/>
      <c r="C93" s="262"/>
      <c r="D93" s="248" t="s">
        <v>212</v>
      </c>
      <c r="E93" s="263" t="s">
        <v>76</v>
      </c>
      <c r="F93" s="264" t="s">
        <v>513</v>
      </c>
      <c r="G93" s="262"/>
      <c r="H93" s="265">
        <v>68</v>
      </c>
      <c r="I93" s="266"/>
      <c r="J93" s="262"/>
      <c r="K93" s="262"/>
      <c r="L93" s="267"/>
      <c r="M93" s="268"/>
      <c r="N93" s="269"/>
      <c r="O93" s="269"/>
      <c r="P93" s="269"/>
      <c r="Q93" s="269"/>
      <c r="R93" s="269"/>
      <c r="S93" s="269"/>
      <c r="T93" s="270"/>
      <c r="AT93" s="271" t="s">
        <v>212</v>
      </c>
      <c r="AU93" s="271" t="s">
        <v>88</v>
      </c>
      <c r="AV93" s="13" t="s">
        <v>88</v>
      </c>
      <c r="AW93" s="13" t="s">
        <v>40</v>
      </c>
      <c r="AX93" s="13" t="s">
        <v>78</v>
      </c>
      <c r="AY93" s="271" t="s">
        <v>202</v>
      </c>
    </row>
    <row r="94" s="14" customFormat="1">
      <c r="B94" s="272"/>
      <c r="C94" s="273"/>
      <c r="D94" s="248" t="s">
        <v>212</v>
      </c>
      <c r="E94" s="274" t="s">
        <v>76</v>
      </c>
      <c r="F94" s="275" t="s">
        <v>216</v>
      </c>
      <c r="G94" s="273"/>
      <c r="H94" s="276">
        <v>68</v>
      </c>
      <c r="I94" s="277"/>
      <c r="J94" s="273"/>
      <c r="K94" s="273"/>
      <c r="L94" s="278"/>
      <c r="M94" s="279"/>
      <c r="N94" s="280"/>
      <c r="O94" s="280"/>
      <c r="P94" s="280"/>
      <c r="Q94" s="280"/>
      <c r="R94" s="280"/>
      <c r="S94" s="280"/>
      <c r="T94" s="281"/>
      <c r="AT94" s="282" t="s">
        <v>212</v>
      </c>
      <c r="AU94" s="282" t="s">
        <v>88</v>
      </c>
      <c r="AV94" s="14" t="s">
        <v>208</v>
      </c>
      <c r="AW94" s="14" t="s">
        <v>40</v>
      </c>
      <c r="AX94" s="14" t="s">
        <v>85</v>
      </c>
      <c r="AY94" s="282" t="s">
        <v>202</v>
      </c>
    </row>
    <row r="95" s="1" customFormat="1" ht="38.25" customHeight="1">
      <c r="B95" s="46"/>
      <c r="C95" s="236" t="s">
        <v>88</v>
      </c>
      <c r="D95" s="236" t="s">
        <v>204</v>
      </c>
      <c r="E95" s="237" t="s">
        <v>555</v>
      </c>
      <c r="F95" s="238" t="s">
        <v>556</v>
      </c>
      <c r="G95" s="239" t="s">
        <v>130</v>
      </c>
      <c r="H95" s="240">
        <v>3726</v>
      </c>
      <c r="I95" s="241"/>
      <c r="J95" s="242">
        <f>ROUND(I95*H95,2)</f>
        <v>0</v>
      </c>
      <c r="K95" s="238" t="s">
        <v>207</v>
      </c>
      <c r="L95" s="72"/>
      <c r="M95" s="243" t="s">
        <v>76</v>
      </c>
      <c r="N95" s="244" t="s">
        <v>48</v>
      </c>
      <c r="O95" s="47"/>
      <c r="P95" s="245">
        <f>O95*H95</f>
        <v>0</v>
      </c>
      <c r="Q95" s="245">
        <v>6.0000000000000002E-05</v>
      </c>
      <c r="R95" s="245">
        <f>Q95*H95</f>
        <v>0.22356000000000001</v>
      </c>
      <c r="S95" s="245">
        <v>0.10299999999999999</v>
      </c>
      <c r="T95" s="246">
        <f>S95*H95</f>
        <v>383.77799999999996</v>
      </c>
      <c r="AR95" s="24" t="s">
        <v>208</v>
      </c>
      <c r="AT95" s="24" t="s">
        <v>204</v>
      </c>
      <c r="AU95" s="24" t="s">
        <v>88</v>
      </c>
      <c r="AY95" s="24" t="s">
        <v>202</v>
      </c>
      <c r="BE95" s="247">
        <f>IF(N95="základní",J95,0)</f>
        <v>0</v>
      </c>
      <c r="BF95" s="247">
        <f>IF(N95="snížená",J95,0)</f>
        <v>0</v>
      </c>
      <c r="BG95" s="247">
        <f>IF(N95="zákl. přenesená",J95,0)</f>
        <v>0</v>
      </c>
      <c r="BH95" s="247">
        <f>IF(N95="sníž. přenesená",J95,0)</f>
        <v>0</v>
      </c>
      <c r="BI95" s="247">
        <f>IF(N95="nulová",J95,0)</f>
        <v>0</v>
      </c>
      <c r="BJ95" s="24" t="s">
        <v>85</v>
      </c>
      <c r="BK95" s="247">
        <f>ROUND(I95*H95,2)</f>
        <v>0</v>
      </c>
      <c r="BL95" s="24" t="s">
        <v>208</v>
      </c>
      <c r="BM95" s="24" t="s">
        <v>663</v>
      </c>
    </row>
    <row r="96" s="1" customFormat="1">
      <c r="B96" s="46"/>
      <c r="C96" s="74"/>
      <c r="D96" s="248" t="s">
        <v>210</v>
      </c>
      <c r="E96" s="74"/>
      <c r="F96" s="249" t="s">
        <v>664</v>
      </c>
      <c r="G96" s="74"/>
      <c r="H96" s="74"/>
      <c r="I96" s="204"/>
      <c r="J96" s="74"/>
      <c r="K96" s="74"/>
      <c r="L96" s="72"/>
      <c r="M96" s="250"/>
      <c r="N96" s="47"/>
      <c r="O96" s="47"/>
      <c r="P96" s="47"/>
      <c r="Q96" s="47"/>
      <c r="R96" s="47"/>
      <c r="S96" s="47"/>
      <c r="T96" s="95"/>
      <c r="AT96" s="24" t="s">
        <v>210</v>
      </c>
      <c r="AU96" s="24" t="s">
        <v>88</v>
      </c>
    </row>
    <row r="97" s="12" customFormat="1">
      <c r="B97" s="251"/>
      <c r="C97" s="252"/>
      <c r="D97" s="248" t="s">
        <v>212</v>
      </c>
      <c r="E97" s="253" t="s">
        <v>76</v>
      </c>
      <c r="F97" s="254" t="s">
        <v>213</v>
      </c>
      <c r="G97" s="252"/>
      <c r="H97" s="253" t="s">
        <v>76</v>
      </c>
      <c r="I97" s="255"/>
      <c r="J97" s="252"/>
      <c r="K97" s="252"/>
      <c r="L97" s="256"/>
      <c r="M97" s="257"/>
      <c r="N97" s="258"/>
      <c r="O97" s="258"/>
      <c r="P97" s="258"/>
      <c r="Q97" s="258"/>
      <c r="R97" s="258"/>
      <c r="S97" s="258"/>
      <c r="T97" s="259"/>
      <c r="AT97" s="260" t="s">
        <v>212</v>
      </c>
      <c r="AU97" s="260" t="s">
        <v>88</v>
      </c>
      <c r="AV97" s="12" t="s">
        <v>85</v>
      </c>
      <c r="AW97" s="12" t="s">
        <v>40</v>
      </c>
      <c r="AX97" s="12" t="s">
        <v>78</v>
      </c>
      <c r="AY97" s="260" t="s">
        <v>202</v>
      </c>
    </row>
    <row r="98" s="13" customFormat="1">
      <c r="B98" s="261"/>
      <c r="C98" s="262"/>
      <c r="D98" s="248" t="s">
        <v>212</v>
      </c>
      <c r="E98" s="263" t="s">
        <v>128</v>
      </c>
      <c r="F98" s="264" t="s">
        <v>665</v>
      </c>
      <c r="G98" s="262"/>
      <c r="H98" s="265">
        <v>3726</v>
      </c>
      <c r="I98" s="266"/>
      <c r="J98" s="262"/>
      <c r="K98" s="262"/>
      <c r="L98" s="267"/>
      <c r="M98" s="268"/>
      <c r="N98" s="269"/>
      <c r="O98" s="269"/>
      <c r="P98" s="269"/>
      <c r="Q98" s="269"/>
      <c r="R98" s="269"/>
      <c r="S98" s="269"/>
      <c r="T98" s="270"/>
      <c r="AT98" s="271" t="s">
        <v>212</v>
      </c>
      <c r="AU98" s="271" t="s">
        <v>88</v>
      </c>
      <c r="AV98" s="13" t="s">
        <v>88</v>
      </c>
      <c r="AW98" s="13" t="s">
        <v>40</v>
      </c>
      <c r="AX98" s="13" t="s">
        <v>78</v>
      </c>
      <c r="AY98" s="271" t="s">
        <v>202</v>
      </c>
    </row>
    <row r="99" s="14" customFormat="1">
      <c r="B99" s="272"/>
      <c r="C99" s="273"/>
      <c r="D99" s="248" t="s">
        <v>212</v>
      </c>
      <c r="E99" s="274" t="s">
        <v>76</v>
      </c>
      <c r="F99" s="275" t="s">
        <v>216</v>
      </c>
      <c r="G99" s="273"/>
      <c r="H99" s="276">
        <v>3726</v>
      </c>
      <c r="I99" s="277"/>
      <c r="J99" s="273"/>
      <c r="K99" s="273"/>
      <c r="L99" s="278"/>
      <c r="M99" s="279"/>
      <c r="N99" s="280"/>
      <c r="O99" s="280"/>
      <c r="P99" s="280"/>
      <c r="Q99" s="280"/>
      <c r="R99" s="280"/>
      <c r="S99" s="280"/>
      <c r="T99" s="281"/>
      <c r="AT99" s="282" t="s">
        <v>212</v>
      </c>
      <c r="AU99" s="282" t="s">
        <v>88</v>
      </c>
      <c r="AV99" s="14" t="s">
        <v>208</v>
      </c>
      <c r="AW99" s="14" t="s">
        <v>40</v>
      </c>
      <c r="AX99" s="14" t="s">
        <v>85</v>
      </c>
      <c r="AY99" s="282" t="s">
        <v>202</v>
      </c>
    </row>
    <row r="100" s="11" customFormat="1" ht="29.88" customHeight="1">
      <c r="B100" s="220"/>
      <c r="C100" s="221"/>
      <c r="D100" s="222" t="s">
        <v>77</v>
      </c>
      <c r="E100" s="234" t="s">
        <v>228</v>
      </c>
      <c r="F100" s="234" t="s">
        <v>354</v>
      </c>
      <c r="G100" s="221"/>
      <c r="H100" s="221"/>
      <c r="I100" s="224"/>
      <c r="J100" s="235">
        <f>BK100</f>
        <v>0</v>
      </c>
      <c r="K100" s="221"/>
      <c r="L100" s="226"/>
      <c r="M100" s="227"/>
      <c r="N100" s="228"/>
      <c r="O100" s="228"/>
      <c r="P100" s="229">
        <f>SUM(P101:P126)</f>
        <v>0</v>
      </c>
      <c r="Q100" s="228"/>
      <c r="R100" s="229">
        <f>SUM(R101:R126)</f>
        <v>85.398079999999979</v>
      </c>
      <c r="S100" s="228"/>
      <c r="T100" s="230">
        <f>SUM(T101:T126)</f>
        <v>0</v>
      </c>
      <c r="AR100" s="231" t="s">
        <v>85</v>
      </c>
      <c r="AT100" s="232" t="s">
        <v>77</v>
      </c>
      <c r="AU100" s="232" t="s">
        <v>85</v>
      </c>
      <c r="AY100" s="231" t="s">
        <v>202</v>
      </c>
      <c r="BK100" s="233">
        <f>SUM(BK101:BK126)</f>
        <v>0</v>
      </c>
    </row>
    <row r="101" s="1" customFormat="1" ht="25.5" customHeight="1">
      <c r="B101" s="46"/>
      <c r="C101" s="236" t="s">
        <v>165</v>
      </c>
      <c r="D101" s="236" t="s">
        <v>204</v>
      </c>
      <c r="E101" s="237" t="s">
        <v>666</v>
      </c>
      <c r="F101" s="238" t="s">
        <v>667</v>
      </c>
      <c r="G101" s="239" t="s">
        <v>130</v>
      </c>
      <c r="H101" s="240">
        <v>92.200000000000003</v>
      </c>
      <c r="I101" s="241"/>
      <c r="J101" s="242">
        <f>ROUND(I101*H101,2)</f>
        <v>0</v>
      </c>
      <c r="K101" s="238" t="s">
        <v>207</v>
      </c>
      <c r="L101" s="72"/>
      <c r="M101" s="243" t="s">
        <v>76</v>
      </c>
      <c r="N101" s="244" t="s">
        <v>48</v>
      </c>
      <c r="O101" s="47"/>
      <c r="P101" s="245">
        <f>O101*H101</f>
        <v>0</v>
      </c>
      <c r="Q101" s="245">
        <v>0.216</v>
      </c>
      <c r="R101" s="245">
        <f>Q101*H101</f>
        <v>19.915199999999999</v>
      </c>
      <c r="S101" s="245">
        <v>0</v>
      </c>
      <c r="T101" s="246">
        <f>S101*H101</f>
        <v>0</v>
      </c>
      <c r="AR101" s="24" t="s">
        <v>208</v>
      </c>
      <c r="AT101" s="24" t="s">
        <v>204</v>
      </c>
      <c r="AU101" s="24" t="s">
        <v>88</v>
      </c>
      <c r="AY101" s="24" t="s">
        <v>202</v>
      </c>
      <c r="BE101" s="247">
        <f>IF(N101="základní",J101,0)</f>
        <v>0</v>
      </c>
      <c r="BF101" s="247">
        <f>IF(N101="snížená",J101,0)</f>
        <v>0</v>
      </c>
      <c r="BG101" s="247">
        <f>IF(N101="zákl. přenesená",J101,0)</f>
        <v>0</v>
      </c>
      <c r="BH101" s="247">
        <f>IF(N101="sníž. přenesená",J101,0)</f>
        <v>0</v>
      </c>
      <c r="BI101" s="247">
        <f>IF(N101="nulová",J101,0)</f>
        <v>0</v>
      </c>
      <c r="BJ101" s="24" t="s">
        <v>85</v>
      </c>
      <c r="BK101" s="247">
        <f>ROUND(I101*H101,2)</f>
        <v>0</v>
      </c>
      <c r="BL101" s="24" t="s">
        <v>208</v>
      </c>
      <c r="BM101" s="24" t="s">
        <v>668</v>
      </c>
    </row>
    <row r="102" s="1" customFormat="1">
      <c r="B102" s="46"/>
      <c r="C102" s="74"/>
      <c r="D102" s="248" t="s">
        <v>210</v>
      </c>
      <c r="E102" s="74"/>
      <c r="F102" s="249" t="s">
        <v>669</v>
      </c>
      <c r="G102" s="74"/>
      <c r="H102" s="74"/>
      <c r="I102" s="204"/>
      <c r="J102" s="74"/>
      <c r="K102" s="74"/>
      <c r="L102" s="72"/>
      <c r="M102" s="250"/>
      <c r="N102" s="47"/>
      <c r="O102" s="47"/>
      <c r="P102" s="47"/>
      <c r="Q102" s="47"/>
      <c r="R102" s="47"/>
      <c r="S102" s="47"/>
      <c r="T102" s="95"/>
      <c r="AT102" s="24" t="s">
        <v>210</v>
      </c>
      <c r="AU102" s="24" t="s">
        <v>88</v>
      </c>
    </row>
    <row r="103" s="12" customFormat="1">
      <c r="B103" s="251"/>
      <c r="C103" s="252"/>
      <c r="D103" s="248" t="s">
        <v>212</v>
      </c>
      <c r="E103" s="253" t="s">
        <v>76</v>
      </c>
      <c r="F103" s="254" t="s">
        <v>213</v>
      </c>
      <c r="G103" s="252"/>
      <c r="H103" s="253" t="s">
        <v>76</v>
      </c>
      <c r="I103" s="255"/>
      <c r="J103" s="252"/>
      <c r="K103" s="252"/>
      <c r="L103" s="256"/>
      <c r="M103" s="257"/>
      <c r="N103" s="258"/>
      <c r="O103" s="258"/>
      <c r="P103" s="258"/>
      <c r="Q103" s="258"/>
      <c r="R103" s="258"/>
      <c r="S103" s="258"/>
      <c r="T103" s="259"/>
      <c r="AT103" s="260" t="s">
        <v>212</v>
      </c>
      <c r="AU103" s="260" t="s">
        <v>88</v>
      </c>
      <c r="AV103" s="12" t="s">
        <v>85</v>
      </c>
      <c r="AW103" s="12" t="s">
        <v>40</v>
      </c>
      <c r="AX103" s="12" t="s">
        <v>78</v>
      </c>
      <c r="AY103" s="260" t="s">
        <v>202</v>
      </c>
    </row>
    <row r="104" s="13" customFormat="1">
      <c r="B104" s="261"/>
      <c r="C104" s="262"/>
      <c r="D104" s="248" t="s">
        <v>212</v>
      </c>
      <c r="E104" s="263" t="s">
        <v>76</v>
      </c>
      <c r="F104" s="264" t="s">
        <v>670</v>
      </c>
      <c r="G104" s="262"/>
      <c r="H104" s="265">
        <v>92.200000000000003</v>
      </c>
      <c r="I104" s="266"/>
      <c r="J104" s="262"/>
      <c r="K104" s="262"/>
      <c r="L104" s="267"/>
      <c r="M104" s="268"/>
      <c r="N104" s="269"/>
      <c r="O104" s="269"/>
      <c r="P104" s="269"/>
      <c r="Q104" s="269"/>
      <c r="R104" s="269"/>
      <c r="S104" s="269"/>
      <c r="T104" s="270"/>
      <c r="AT104" s="271" t="s">
        <v>212</v>
      </c>
      <c r="AU104" s="271" t="s">
        <v>88</v>
      </c>
      <c r="AV104" s="13" t="s">
        <v>88</v>
      </c>
      <c r="AW104" s="13" t="s">
        <v>40</v>
      </c>
      <c r="AX104" s="13" t="s">
        <v>78</v>
      </c>
      <c r="AY104" s="271" t="s">
        <v>202</v>
      </c>
    </row>
    <row r="105" s="14" customFormat="1">
      <c r="B105" s="272"/>
      <c r="C105" s="273"/>
      <c r="D105" s="248" t="s">
        <v>212</v>
      </c>
      <c r="E105" s="274" t="s">
        <v>76</v>
      </c>
      <c r="F105" s="275" t="s">
        <v>216</v>
      </c>
      <c r="G105" s="273"/>
      <c r="H105" s="276">
        <v>92.200000000000003</v>
      </c>
      <c r="I105" s="277"/>
      <c r="J105" s="273"/>
      <c r="K105" s="273"/>
      <c r="L105" s="278"/>
      <c r="M105" s="279"/>
      <c r="N105" s="280"/>
      <c r="O105" s="280"/>
      <c r="P105" s="280"/>
      <c r="Q105" s="280"/>
      <c r="R105" s="280"/>
      <c r="S105" s="280"/>
      <c r="T105" s="281"/>
      <c r="AT105" s="282" t="s">
        <v>212</v>
      </c>
      <c r="AU105" s="282" t="s">
        <v>88</v>
      </c>
      <c r="AV105" s="14" t="s">
        <v>208</v>
      </c>
      <c r="AW105" s="14" t="s">
        <v>40</v>
      </c>
      <c r="AX105" s="14" t="s">
        <v>85</v>
      </c>
      <c r="AY105" s="282" t="s">
        <v>202</v>
      </c>
    </row>
    <row r="106" s="1" customFormat="1" ht="38.25" customHeight="1">
      <c r="B106" s="46"/>
      <c r="C106" s="236" t="s">
        <v>208</v>
      </c>
      <c r="D106" s="236" t="s">
        <v>204</v>
      </c>
      <c r="E106" s="237" t="s">
        <v>568</v>
      </c>
      <c r="F106" s="238" t="s">
        <v>569</v>
      </c>
      <c r="G106" s="239" t="s">
        <v>130</v>
      </c>
      <c r="H106" s="240">
        <v>558.89999999999998</v>
      </c>
      <c r="I106" s="241"/>
      <c r="J106" s="242">
        <f>ROUND(I106*H106,2)</f>
        <v>0</v>
      </c>
      <c r="K106" s="238" t="s">
        <v>207</v>
      </c>
      <c r="L106" s="72"/>
      <c r="M106" s="243" t="s">
        <v>76</v>
      </c>
      <c r="N106" s="244" t="s">
        <v>48</v>
      </c>
      <c r="O106" s="47"/>
      <c r="P106" s="245">
        <f>O106*H106</f>
        <v>0</v>
      </c>
      <c r="Q106" s="245">
        <v>0.1118</v>
      </c>
      <c r="R106" s="245">
        <f>Q106*H106</f>
        <v>62.485019999999999</v>
      </c>
      <c r="S106" s="245">
        <v>0</v>
      </c>
      <c r="T106" s="246">
        <f>S106*H106</f>
        <v>0</v>
      </c>
      <c r="AR106" s="24" t="s">
        <v>208</v>
      </c>
      <c r="AT106" s="24" t="s">
        <v>204</v>
      </c>
      <c r="AU106" s="24" t="s">
        <v>88</v>
      </c>
      <c r="AY106" s="24" t="s">
        <v>202</v>
      </c>
      <c r="BE106" s="247">
        <f>IF(N106="základní",J106,0)</f>
        <v>0</v>
      </c>
      <c r="BF106" s="247">
        <f>IF(N106="snížená",J106,0)</f>
        <v>0</v>
      </c>
      <c r="BG106" s="247">
        <f>IF(N106="zákl. přenesená",J106,0)</f>
        <v>0</v>
      </c>
      <c r="BH106" s="247">
        <f>IF(N106="sníž. přenesená",J106,0)</f>
        <v>0</v>
      </c>
      <c r="BI106" s="247">
        <f>IF(N106="nulová",J106,0)</f>
        <v>0</v>
      </c>
      <c r="BJ106" s="24" t="s">
        <v>85</v>
      </c>
      <c r="BK106" s="247">
        <f>ROUND(I106*H106,2)</f>
        <v>0</v>
      </c>
      <c r="BL106" s="24" t="s">
        <v>208</v>
      </c>
      <c r="BM106" s="24" t="s">
        <v>671</v>
      </c>
    </row>
    <row r="107" s="1" customFormat="1">
      <c r="B107" s="46"/>
      <c r="C107" s="74"/>
      <c r="D107" s="248" t="s">
        <v>210</v>
      </c>
      <c r="E107" s="74"/>
      <c r="F107" s="249" t="s">
        <v>571</v>
      </c>
      <c r="G107" s="74"/>
      <c r="H107" s="74"/>
      <c r="I107" s="204"/>
      <c r="J107" s="74"/>
      <c r="K107" s="74"/>
      <c r="L107" s="72"/>
      <c r="M107" s="250"/>
      <c r="N107" s="47"/>
      <c r="O107" s="47"/>
      <c r="P107" s="47"/>
      <c r="Q107" s="47"/>
      <c r="R107" s="47"/>
      <c r="S107" s="47"/>
      <c r="T107" s="95"/>
      <c r="AT107" s="24" t="s">
        <v>210</v>
      </c>
      <c r="AU107" s="24" t="s">
        <v>88</v>
      </c>
    </row>
    <row r="108" s="13" customFormat="1">
      <c r="B108" s="261"/>
      <c r="C108" s="262"/>
      <c r="D108" s="248" t="s">
        <v>212</v>
      </c>
      <c r="E108" s="263" t="s">
        <v>76</v>
      </c>
      <c r="F108" s="264" t="s">
        <v>572</v>
      </c>
      <c r="G108" s="262"/>
      <c r="H108" s="265">
        <v>558.89999999999998</v>
      </c>
      <c r="I108" s="266"/>
      <c r="J108" s="262"/>
      <c r="K108" s="262"/>
      <c r="L108" s="267"/>
      <c r="M108" s="268"/>
      <c r="N108" s="269"/>
      <c r="O108" s="269"/>
      <c r="P108" s="269"/>
      <c r="Q108" s="269"/>
      <c r="R108" s="269"/>
      <c r="S108" s="269"/>
      <c r="T108" s="270"/>
      <c r="AT108" s="271" t="s">
        <v>212</v>
      </c>
      <c r="AU108" s="271" t="s">
        <v>88</v>
      </c>
      <c r="AV108" s="13" t="s">
        <v>88</v>
      </c>
      <c r="AW108" s="13" t="s">
        <v>40</v>
      </c>
      <c r="AX108" s="13" t="s">
        <v>78</v>
      </c>
      <c r="AY108" s="271" t="s">
        <v>202</v>
      </c>
    </row>
    <row r="109" s="14" customFormat="1">
      <c r="B109" s="272"/>
      <c r="C109" s="273"/>
      <c r="D109" s="248" t="s">
        <v>212</v>
      </c>
      <c r="E109" s="274" t="s">
        <v>76</v>
      </c>
      <c r="F109" s="275" t="s">
        <v>216</v>
      </c>
      <c r="G109" s="273"/>
      <c r="H109" s="276">
        <v>558.89999999999998</v>
      </c>
      <c r="I109" s="277"/>
      <c r="J109" s="273"/>
      <c r="K109" s="273"/>
      <c r="L109" s="278"/>
      <c r="M109" s="279"/>
      <c r="N109" s="280"/>
      <c r="O109" s="280"/>
      <c r="P109" s="280"/>
      <c r="Q109" s="280"/>
      <c r="R109" s="280"/>
      <c r="S109" s="280"/>
      <c r="T109" s="281"/>
      <c r="AT109" s="282" t="s">
        <v>212</v>
      </c>
      <c r="AU109" s="282" t="s">
        <v>88</v>
      </c>
      <c r="AV109" s="14" t="s">
        <v>208</v>
      </c>
      <c r="AW109" s="14" t="s">
        <v>40</v>
      </c>
      <c r="AX109" s="14" t="s">
        <v>85</v>
      </c>
      <c r="AY109" s="282" t="s">
        <v>202</v>
      </c>
    </row>
    <row r="110" s="1" customFormat="1" ht="25.5" customHeight="1">
      <c r="B110" s="46"/>
      <c r="C110" s="236" t="s">
        <v>228</v>
      </c>
      <c r="D110" s="236" t="s">
        <v>204</v>
      </c>
      <c r="E110" s="237" t="s">
        <v>573</v>
      </c>
      <c r="F110" s="238" t="s">
        <v>574</v>
      </c>
      <c r="G110" s="239" t="s">
        <v>120</v>
      </c>
      <c r="H110" s="240">
        <v>2000</v>
      </c>
      <c r="I110" s="241"/>
      <c r="J110" s="242">
        <f>ROUND(I110*H110,2)</f>
        <v>0</v>
      </c>
      <c r="K110" s="238" t="s">
        <v>207</v>
      </c>
      <c r="L110" s="72"/>
      <c r="M110" s="243" t="s">
        <v>76</v>
      </c>
      <c r="N110" s="244" t="s">
        <v>48</v>
      </c>
      <c r="O110" s="47"/>
      <c r="P110" s="245">
        <f>O110*H110</f>
        <v>0</v>
      </c>
      <c r="Q110" s="245">
        <v>0.00014999999999999999</v>
      </c>
      <c r="R110" s="245">
        <f>Q110*H110</f>
        <v>0.29999999999999999</v>
      </c>
      <c r="S110" s="245">
        <v>0</v>
      </c>
      <c r="T110" s="246">
        <f>S110*H110</f>
        <v>0</v>
      </c>
      <c r="AR110" s="24" t="s">
        <v>208</v>
      </c>
      <c r="AT110" s="24" t="s">
        <v>204</v>
      </c>
      <c r="AU110" s="24" t="s">
        <v>88</v>
      </c>
      <c r="AY110" s="24" t="s">
        <v>202</v>
      </c>
      <c r="BE110" s="247">
        <f>IF(N110="základní",J110,0)</f>
        <v>0</v>
      </c>
      <c r="BF110" s="247">
        <f>IF(N110="snížená",J110,0)</f>
        <v>0</v>
      </c>
      <c r="BG110" s="247">
        <f>IF(N110="zákl. přenesená",J110,0)</f>
        <v>0</v>
      </c>
      <c r="BH110" s="247">
        <f>IF(N110="sníž. přenesená",J110,0)</f>
        <v>0</v>
      </c>
      <c r="BI110" s="247">
        <f>IF(N110="nulová",J110,0)</f>
        <v>0</v>
      </c>
      <c r="BJ110" s="24" t="s">
        <v>85</v>
      </c>
      <c r="BK110" s="247">
        <f>ROUND(I110*H110,2)</f>
        <v>0</v>
      </c>
      <c r="BL110" s="24" t="s">
        <v>208</v>
      </c>
      <c r="BM110" s="24" t="s">
        <v>672</v>
      </c>
    </row>
    <row r="111" s="1" customFormat="1">
      <c r="B111" s="46"/>
      <c r="C111" s="74"/>
      <c r="D111" s="248" t="s">
        <v>210</v>
      </c>
      <c r="E111" s="74"/>
      <c r="F111" s="249" t="s">
        <v>576</v>
      </c>
      <c r="G111" s="74"/>
      <c r="H111" s="74"/>
      <c r="I111" s="204"/>
      <c r="J111" s="74"/>
      <c r="K111" s="74"/>
      <c r="L111" s="72"/>
      <c r="M111" s="250"/>
      <c r="N111" s="47"/>
      <c r="O111" s="47"/>
      <c r="P111" s="47"/>
      <c r="Q111" s="47"/>
      <c r="R111" s="47"/>
      <c r="S111" s="47"/>
      <c r="T111" s="95"/>
      <c r="AT111" s="24" t="s">
        <v>210</v>
      </c>
      <c r="AU111" s="24" t="s">
        <v>88</v>
      </c>
    </row>
    <row r="112" s="12" customFormat="1">
      <c r="B112" s="251"/>
      <c r="C112" s="252"/>
      <c r="D112" s="248" t="s">
        <v>212</v>
      </c>
      <c r="E112" s="253" t="s">
        <v>76</v>
      </c>
      <c r="F112" s="254" t="s">
        <v>450</v>
      </c>
      <c r="G112" s="252"/>
      <c r="H112" s="253" t="s">
        <v>76</v>
      </c>
      <c r="I112" s="255"/>
      <c r="J112" s="252"/>
      <c r="K112" s="252"/>
      <c r="L112" s="256"/>
      <c r="M112" s="257"/>
      <c r="N112" s="258"/>
      <c r="O112" s="258"/>
      <c r="P112" s="258"/>
      <c r="Q112" s="258"/>
      <c r="R112" s="258"/>
      <c r="S112" s="258"/>
      <c r="T112" s="259"/>
      <c r="AT112" s="260" t="s">
        <v>212</v>
      </c>
      <c r="AU112" s="260" t="s">
        <v>88</v>
      </c>
      <c r="AV112" s="12" t="s">
        <v>85</v>
      </c>
      <c r="AW112" s="12" t="s">
        <v>40</v>
      </c>
      <c r="AX112" s="12" t="s">
        <v>78</v>
      </c>
      <c r="AY112" s="260" t="s">
        <v>202</v>
      </c>
    </row>
    <row r="113" s="13" customFormat="1">
      <c r="B113" s="261"/>
      <c r="C113" s="262"/>
      <c r="D113" s="248" t="s">
        <v>212</v>
      </c>
      <c r="E113" s="263" t="s">
        <v>76</v>
      </c>
      <c r="F113" s="264" t="s">
        <v>577</v>
      </c>
      <c r="G113" s="262"/>
      <c r="H113" s="265">
        <v>2000</v>
      </c>
      <c r="I113" s="266"/>
      <c r="J113" s="262"/>
      <c r="K113" s="262"/>
      <c r="L113" s="267"/>
      <c r="M113" s="268"/>
      <c r="N113" s="269"/>
      <c r="O113" s="269"/>
      <c r="P113" s="269"/>
      <c r="Q113" s="269"/>
      <c r="R113" s="269"/>
      <c r="S113" s="269"/>
      <c r="T113" s="270"/>
      <c r="AT113" s="271" t="s">
        <v>212</v>
      </c>
      <c r="AU113" s="271" t="s">
        <v>88</v>
      </c>
      <c r="AV113" s="13" t="s">
        <v>88</v>
      </c>
      <c r="AW113" s="13" t="s">
        <v>40</v>
      </c>
      <c r="AX113" s="13" t="s">
        <v>78</v>
      </c>
      <c r="AY113" s="271" t="s">
        <v>202</v>
      </c>
    </row>
    <row r="114" s="14" customFormat="1">
      <c r="B114" s="272"/>
      <c r="C114" s="273"/>
      <c r="D114" s="248" t="s">
        <v>212</v>
      </c>
      <c r="E114" s="274" t="s">
        <v>76</v>
      </c>
      <c r="F114" s="275" t="s">
        <v>216</v>
      </c>
      <c r="G114" s="273"/>
      <c r="H114" s="276">
        <v>2000</v>
      </c>
      <c r="I114" s="277"/>
      <c r="J114" s="273"/>
      <c r="K114" s="273"/>
      <c r="L114" s="278"/>
      <c r="M114" s="279"/>
      <c r="N114" s="280"/>
      <c r="O114" s="280"/>
      <c r="P114" s="280"/>
      <c r="Q114" s="280"/>
      <c r="R114" s="280"/>
      <c r="S114" s="280"/>
      <c r="T114" s="281"/>
      <c r="AT114" s="282" t="s">
        <v>212</v>
      </c>
      <c r="AU114" s="282" t="s">
        <v>88</v>
      </c>
      <c r="AV114" s="14" t="s">
        <v>208</v>
      </c>
      <c r="AW114" s="14" t="s">
        <v>40</v>
      </c>
      <c r="AX114" s="14" t="s">
        <v>85</v>
      </c>
      <c r="AY114" s="282" t="s">
        <v>202</v>
      </c>
    </row>
    <row r="115" s="1" customFormat="1" ht="25.5" customHeight="1">
      <c r="B115" s="46"/>
      <c r="C115" s="236" t="s">
        <v>232</v>
      </c>
      <c r="D115" s="236" t="s">
        <v>204</v>
      </c>
      <c r="E115" s="237" t="s">
        <v>578</v>
      </c>
      <c r="F115" s="238" t="s">
        <v>579</v>
      </c>
      <c r="G115" s="239" t="s">
        <v>120</v>
      </c>
      <c r="H115" s="240">
        <v>500</v>
      </c>
      <c r="I115" s="241"/>
      <c r="J115" s="242">
        <f>ROUND(I115*H115,2)</f>
        <v>0</v>
      </c>
      <c r="K115" s="238" t="s">
        <v>207</v>
      </c>
      <c r="L115" s="72"/>
      <c r="M115" s="243" t="s">
        <v>76</v>
      </c>
      <c r="N115" s="244" t="s">
        <v>48</v>
      </c>
      <c r="O115" s="47"/>
      <c r="P115" s="245">
        <f>O115*H115</f>
        <v>0</v>
      </c>
      <c r="Q115" s="245">
        <v>0.00084999999999999995</v>
      </c>
      <c r="R115" s="245">
        <f>Q115*H115</f>
        <v>0.42499999999999999</v>
      </c>
      <c r="S115" s="245">
        <v>0</v>
      </c>
      <c r="T115" s="246">
        <f>S115*H115</f>
        <v>0</v>
      </c>
      <c r="AR115" s="24" t="s">
        <v>208</v>
      </c>
      <c r="AT115" s="24" t="s">
        <v>204</v>
      </c>
      <c r="AU115" s="24" t="s">
        <v>88</v>
      </c>
      <c r="AY115" s="24" t="s">
        <v>202</v>
      </c>
      <c r="BE115" s="247">
        <f>IF(N115="základní",J115,0)</f>
        <v>0</v>
      </c>
      <c r="BF115" s="247">
        <f>IF(N115="snížená",J115,0)</f>
        <v>0</v>
      </c>
      <c r="BG115" s="247">
        <f>IF(N115="zákl. přenesená",J115,0)</f>
        <v>0</v>
      </c>
      <c r="BH115" s="247">
        <f>IF(N115="sníž. přenesená",J115,0)</f>
        <v>0</v>
      </c>
      <c r="BI115" s="247">
        <f>IF(N115="nulová",J115,0)</f>
        <v>0</v>
      </c>
      <c r="BJ115" s="24" t="s">
        <v>85</v>
      </c>
      <c r="BK115" s="247">
        <f>ROUND(I115*H115,2)</f>
        <v>0</v>
      </c>
      <c r="BL115" s="24" t="s">
        <v>208</v>
      </c>
      <c r="BM115" s="24" t="s">
        <v>673</v>
      </c>
    </row>
    <row r="116" s="1" customFormat="1">
      <c r="B116" s="46"/>
      <c r="C116" s="74"/>
      <c r="D116" s="248" t="s">
        <v>210</v>
      </c>
      <c r="E116" s="74"/>
      <c r="F116" s="249" t="s">
        <v>576</v>
      </c>
      <c r="G116" s="74"/>
      <c r="H116" s="74"/>
      <c r="I116" s="204"/>
      <c r="J116" s="74"/>
      <c r="K116" s="74"/>
      <c r="L116" s="72"/>
      <c r="M116" s="250"/>
      <c r="N116" s="47"/>
      <c r="O116" s="47"/>
      <c r="P116" s="47"/>
      <c r="Q116" s="47"/>
      <c r="R116" s="47"/>
      <c r="S116" s="47"/>
      <c r="T116" s="95"/>
      <c r="AT116" s="24" t="s">
        <v>210</v>
      </c>
      <c r="AU116" s="24" t="s">
        <v>88</v>
      </c>
    </row>
    <row r="117" s="12" customFormat="1">
      <c r="B117" s="251"/>
      <c r="C117" s="252"/>
      <c r="D117" s="248" t="s">
        <v>212</v>
      </c>
      <c r="E117" s="253" t="s">
        <v>76</v>
      </c>
      <c r="F117" s="254" t="s">
        <v>450</v>
      </c>
      <c r="G117" s="252"/>
      <c r="H117" s="253" t="s">
        <v>76</v>
      </c>
      <c r="I117" s="255"/>
      <c r="J117" s="252"/>
      <c r="K117" s="252"/>
      <c r="L117" s="256"/>
      <c r="M117" s="257"/>
      <c r="N117" s="258"/>
      <c r="O117" s="258"/>
      <c r="P117" s="258"/>
      <c r="Q117" s="258"/>
      <c r="R117" s="258"/>
      <c r="S117" s="258"/>
      <c r="T117" s="259"/>
      <c r="AT117" s="260" t="s">
        <v>212</v>
      </c>
      <c r="AU117" s="260" t="s">
        <v>88</v>
      </c>
      <c r="AV117" s="12" t="s">
        <v>85</v>
      </c>
      <c r="AW117" s="12" t="s">
        <v>40</v>
      </c>
      <c r="AX117" s="12" t="s">
        <v>78</v>
      </c>
      <c r="AY117" s="260" t="s">
        <v>202</v>
      </c>
    </row>
    <row r="118" s="13" customFormat="1">
      <c r="B118" s="261"/>
      <c r="C118" s="262"/>
      <c r="D118" s="248" t="s">
        <v>212</v>
      </c>
      <c r="E118" s="263" t="s">
        <v>76</v>
      </c>
      <c r="F118" s="264" t="s">
        <v>581</v>
      </c>
      <c r="G118" s="262"/>
      <c r="H118" s="265">
        <v>500</v>
      </c>
      <c r="I118" s="266"/>
      <c r="J118" s="262"/>
      <c r="K118" s="262"/>
      <c r="L118" s="267"/>
      <c r="M118" s="268"/>
      <c r="N118" s="269"/>
      <c r="O118" s="269"/>
      <c r="P118" s="269"/>
      <c r="Q118" s="269"/>
      <c r="R118" s="269"/>
      <c r="S118" s="269"/>
      <c r="T118" s="270"/>
      <c r="AT118" s="271" t="s">
        <v>212</v>
      </c>
      <c r="AU118" s="271" t="s">
        <v>88</v>
      </c>
      <c r="AV118" s="13" t="s">
        <v>88</v>
      </c>
      <c r="AW118" s="13" t="s">
        <v>40</v>
      </c>
      <c r="AX118" s="13" t="s">
        <v>78</v>
      </c>
      <c r="AY118" s="271" t="s">
        <v>202</v>
      </c>
    </row>
    <row r="119" s="14" customFormat="1">
      <c r="B119" s="272"/>
      <c r="C119" s="273"/>
      <c r="D119" s="248" t="s">
        <v>212</v>
      </c>
      <c r="E119" s="274" t="s">
        <v>76</v>
      </c>
      <c r="F119" s="275" t="s">
        <v>216</v>
      </c>
      <c r="G119" s="273"/>
      <c r="H119" s="276">
        <v>500</v>
      </c>
      <c r="I119" s="277"/>
      <c r="J119" s="273"/>
      <c r="K119" s="273"/>
      <c r="L119" s="278"/>
      <c r="M119" s="279"/>
      <c r="N119" s="280"/>
      <c r="O119" s="280"/>
      <c r="P119" s="280"/>
      <c r="Q119" s="280"/>
      <c r="R119" s="280"/>
      <c r="S119" s="280"/>
      <c r="T119" s="281"/>
      <c r="AT119" s="282" t="s">
        <v>212</v>
      </c>
      <c r="AU119" s="282" t="s">
        <v>88</v>
      </c>
      <c r="AV119" s="14" t="s">
        <v>208</v>
      </c>
      <c r="AW119" s="14" t="s">
        <v>40</v>
      </c>
      <c r="AX119" s="14" t="s">
        <v>85</v>
      </c>
      <c r="AY119" s="282" t="s">
        <v>202</v>
      </c>
    </row>
    <row r="120" s="1" customFormat="1" ht="25.5" customHeight="1">
      <c r="B120" s="46"/>
      <c r="C120" s="236" t="s">
        <v>237</v>
      </c>
      <c r="D120" s="236" t="s">
        <v>204</v>
      </c>
      <c r="E120" s="237" t="s">
        <v>370</v>
      </c>
      <c r="F120" s="238" t="s">
        <v>371</v>
      </c>
      <c r="G120" s="239" t="s">
        <v>130</v>
      </c>
      <c r="H120" s="240">
        <v>3726</v>
      </c>
      <c r="I120" s="241"/>
      <c r="J120" s="242">
        <f>ROUND(I120*H120,2)</f>
        <v>0</v>
      </c>
      <c r="K120" s="238" t="s">
        <v>207</v>
      </c>
      <c r="L120" s="72"/>
      <c r="M120" s="243" t="s">
        <v>76</v>
      </c>
      <c r="N120" s="244" t="s">
        <v>48</v>
      </c>
      <c r="O120" s="47"/>
      <c r="P120" s="245">
        <f>O120*H120</f>
        <v>0</v>
      </c>
      <c r="Q120" s="245">
        <v>0.00060999999999999997</v>
      </c>
      <c r="R120" s="245">
        <f>Q120*H120</f>
        <v>2.2728600000000001</v>
      </c>
      <c r="S120" s="245">
        <v>0</v>
      </c>
      <c r="T120" s="246">
        <f>S120*H120</f>
        <v>0</v>
      </c>
      <c r="AR120" s="24" t="s">
        <v>208</v>
      </c>
      <c r="AT120" s="24" t="s">
        <v>204</v>
      </c>
      <c r="AU120" s="24" t="s">
        <v>88</v>
      </c>
      <c r="AY120" s="24" t="s">
        <v>202</v>
      </c>
      <c r="BE120" s="247">
        <f>IF(N120="základní",J120,0)</f>
        <v>0</v>
      </c>
      <c r="BF120" s="247">
        <f>IF(N120="snížená",J120,0)</f>
        <v>0</v>
      </c>
      <c r="BG120" s="247">
        <f>IF(N120="zákl. přenesená",J120,0)</f>
        <v>0</v>
      </c>
      <c r="BH120" s="247">
        <f>IF(N120="sníž. přenesená",J120,0)</f>
        <v>0</v>
      </c>
      <c r="BI120" s="247">
        <f>IF(N120="nulová",J120,0)</f>
        <v>0</v>
      </c>
      <c r="BJ120" s="24" t="s">
        <v>85</v>
      </c>
      <c r="BK120" s="247">
        <f>ROUND(I120*H120,2)</f>
        <v>0</v>
      </c>
      <c r="BL120" s="24" t="s">
        <v>208</v>
      </c>
      <c r="BM120" s="24" t="s">
        <v>674</v>
      </c>
    </row>
    <row r="121" s="13" customFormat="1">
      <c r="B121" s="261"/>
      <c r="C121" s="262"/>
      <c r="D121" s="248" t="s">
        <v>212</v>
      </c>
      <c r="E121" s="263" t="s">
        <v>76</v>
      </c>
      <c r="F121" s="264" t="s">
        <v>154</v>
      </c>
      <c r="G121" s="262"/>
      <c r="H121" s="265">
        <v>3726</v>
      </c>
      <c r="I121" s="266"/>
      <c r="J121" s="262"/>
      <c r="K121" s="262"/>
      <c r="L121" s="267"/>
      <c r="M121" s="268"/>
      <c r="N121" s="269"/>
      <c r="O121" s="269"/>
      <c r="P121" s="269"/>
      <c r="Q121" s="269"/>
      <c r="R121" s="269"/>
      <c r="S121" s="269"/>
      <c r="T121" s="270"/>
      <c r="AT121" s="271" t="s">
        <v>212</v>
      </c>
      <c r="AU121" s="271" t="s">
        <v>88</v>
      </c>
      <c r="AV121" s="13" t="s">
        <v>88</v>
      </c>
      <c r="AW121" s="13" t="s">
        <v>40</v>
      </c>
      <c r="AX121" s="13" t="s">
        <v>78</v>
      </c>
      <c r="AY121" s="271" t="s">
        <v>202</v>
      </c>
    </row>
    <row r="122" s="14" customFormat="1">
      <c r="B122" s="272"/>
      <c r="C122" s="273"/>
      <c r="D122" s="248" t="s">
        <v>212</v>
      </c>
      <c r="E122" s="274" t="s">
        <v>76</v>
      </c>
      <c r="F122" s="275" t="s">
        <v>216</v>
      </c>
      <c r="G122" s="273"/>
      <c r="H122" s="276">
        <v>3726</v>
      </c>
      <c r="I122" s="277"/>
      <c r="J122" s="273"/>
      <c r="K122" s="273"/>
      <c r="L122" s="278"/>
      <c r="M122" s="279"/>
      <c r="N122" s="280"/>
      <c r="O122" s="280"/>
      <c r="P122" s="280"/>
      <c r="Q122" s="280"/>
      <c r="R122" s="280"/>
      <c r="S122" s="280"/>
      <c r="T122" s="281"/>
      <c r="AT122" s="282" t="s">
        <v>212</v>
      </c>
      <c r="AU122" s="282" t="s">
        <v>88</v>
      </c>
      <c r="AV122" s="14" t="s">
        <v>208</v>
      </c>
      <c r="AW122" s="14" t="s">
        <v>40</v>
      </c>
      <c r="AX122" s="14" t="s">
        <v>85</v>
      </c>
      <c r="AY122" s="282" t="s">
        <v>202</v>
      </c>
    </row>
    <row r="123" s="1" customFormat="1" ht="38.25" customHeight="1">
      <c r="B123" s="46"/>
      <c r="C123" s="236" t="s">
        <v>292</v>
      </c>
      <c r="D123" s="236" t="s">
        <v>204</v>
      </c>
      <c r="E123" s="237" t="s">
        <v>591</v>
      </c>
      <c r="F123" s="238" t="s">
        <v>592</v>
      </c>
      <c r="G123" s="239" t="s">
        <v>130</v>
      </c>
      <c r="H123" s="240">
        <v>3726</v>
      </c>
      <c r="I123" s="241"/>
      <c r="J123" s="242">
        <f>ROUND(I123*H123,2)</f>
        <v>0</v>
      </c>
      <c r="K123" s="238" t="s">
        <v>207</v>
      </c>
      <c r="L123" s="72"/>
      <c r="M123" s="243" t="s">
        <v>76</v>
      </c>
      <c r="N123" s="244" t="s">
        <v>48</v>
      </c>
      <c r="O123" s="47"/>
      <c r="P123" s="245">
        <f>O123*H123</f>
        <v>0</v>
      </c>
      <c r="Q123" s="245">
        <v>0</v>
      </c>
      <c r="R123" s="245">
        <f>Q123*H123</f>
        <v>0</v>
      </c>
      <c r="S123" s="245">
        <v>0</v>
      </c>
      <c r="T123" s="246">
        <f>S123*H123</f>
        <v>0</v>
      </c>
      <c r="AR123" s="24" t="s">
        <v>208</v>
      </c>
      <c r="AT123" s="24" t="s">
        <v>204</v>
      </c>
      <c r="AU123" s="24" t="s">
        <v>88</v>
      </c>
      <c r="AY123" s="24" t="s">
        <v>202</v>
      </c>
      <c r="BE123" s="247">
        <f>IF(N123="základní",J123,0)</f>
        <v>0</v>
      </c>
      <c r="BF123" s="247">
        <f>IF(N123="snížená",J123,0)</f>
        <v>0</v>
      </c>
      <c r="BG123" s="247">
        <f>IF(N123="zákl. přenesená",J123,0)</f>
        <v>0</v>
      </c>
      <c r="BH123" s="247">
        <f>IF(N123="sníž. přenesená",J123,0)</f>
        <v>0</v>
      </c>
      <c r="BI123" s="247">
        <f>IF(N123="nulová",J123,0)</f>
        <v>0</v>
      </c>
      <c r="BJ123" s="24" t="s">
        <v>85</v>
      </c>
      <c r="BK123" s="247">
        <f>ROUND(I123*H123,2)</f>
        <v>0</v>
      </c>
      <c r="BL123" s="24" t="s">
        <v>208</v>
      </c>
      <c r="BM123" s="24" t="s">
        <v>675</v>
      </c>
    </row>
    <row r="124" s="12" customFormat="1">
      <c r="B124" s="251"/>
      <c r="C124" s="252"/>
      <c r="D124" s="248" t="s">
        <v>212</v>
      </c>
      <c r="E124" s="253" t="s">
        <v>76</v>
      </c>
      <c r="F124" s="254" t="s">
        <v>213</v>
      </c>
      <c r="G124" s="252"/>
      <c r="H124" s="253" t="s">
        <v>76</v>
      </c>
      <c r="I124" s="255"/>
      <c r="J124" s="252"/>
      <c r="K124" s="252"/>
      <c r="L124" s="256"/>
      <c r="M124" s="257"/>
      <c r="N124" s="258"/>
      <c r="O124" s="258"/>
      <c r="P124" s="258"/>
      <c r="Q124" s="258"/>
      <c r="R124" s="258"/>
      <c r="S124" s="258"/>
      <c r="T124" s="259"/>
      <c r="AT124" s="260" t="s">
        <v>212</v>
      </c>
      <c r="AU124" s="260" t="s">
        <v>88</v>
      </c>
      <c r="AV124" s="12" t="s">
        <v>85</v>
      </c>
      <c r="AW124" s="12" t="s">
        <v>40</v>
      </c>
      <c r="AX124" s="12" t="s">
        <v>78</v>
      </c>
      <c r="AY124" s="260" t="s">
        <v>202</v>
      </c>
    </row>
    <row r="125" s="13" customFormat="1">
      <c r="B125" s="261"/>
      <c r="C125" s="262"/>
      <c r="D125" s="248" t="s">
        <v>212</v>
      </c>
      <c r="E125" s="263" t="s">
        <v>154</v>
      </c>
      <c r="F125" s="264" t="s">
        <v>128</v>
      </c>
      <c r="G125" s="262"/>
      <c r="H125" s="265">
        <v>3726</v>
      </c>
      <c r="I125" s="266"/>
      <c r="J125" s="262"/>
      <c r="K125" s="262"/>
      <c r="L125" s="267"/>
      <c r="M125" s="268"/>
      <c r="N125" s="269"/>
      <c r="O125" s="269"/>
      <c r="P125" s="269"/>
      <c r="Q125" s="269"/>
      <c r="R125" s="269"/>
      <c r="S125" s="269"/>
      <c r="T125" s="270"/>
      <c r="AT125" s="271" t="s">
        <v>212</v>
      </c>
      <c r="AU125" s="271" t="s">
        <v>88</v>
      </c>
      <c r="AV125" s="13" t="s">
        <v>88</v>
      </c>
      <c r="AW125" s="13" t="s">
        <v>40</v>
      </c>
      <c r="AX125" s="13" t="s">
        <v>78</v>
      </c>
      <c r="AY125" s="271" t="s">
        <v>202</v>
      </c>
    </row>
    <row r="126" s="14" customFormat="1">
      <c r="B126" s="272"/>
      <c r="C126" s="273"/>
      <c r="D126" s="248" t="s">
        <v>212</v>
      </c>
      <c r="E126" s="274" t="s">
        <v>76</v>
      </c>
      <c r="F126" s="275" t="s">
        <v>216</v>
      </c>
      <c r="G126" s="273"/>
      <c r="H126" s="276">
        <v>3726</v>
      </c>
      <c r="I126" s="277"/>
      <c r="J126" s="273"/>
      <c r="K126" s="273"/>
      <c r="L126" s="278"/>
      <c r="M126" s="279"/>
      <c r="N126" s="280"/>
      <c r="O126" s="280"/>
      <c r="P126" s="280"/>
      <c r="Q126" s="280"/>
      <c r="R126" s="280"/>
      <c r="S126" s="280"/>
      <c r="T126" s="281"/>
      <c r="AT126" s="282" t="s">
        <v>212</v>
      </c>
      <c r="AU126" s="282" t="s">
        <v>88</v>
      </c>
      <c r="AV126" s="14" t="s">
        <v>208</v>
      </c>
      <c r="AW126" s="14" t="s">
        <v>40</v>
      </c>
      <c r="AX126" s="14" t="s">
        <v>85</v>
      </c>
      <c r="AY126" s="282" t="s">
        <v>202</v>
      </c>
    </row>
    <row r="127" s="11" customFormat="1" ht="29.88" customHeight="1">
      <c r="B127" s="220"/>
      <c r="C127" s="221"/>
      <c r="D127" s="222" t="s">
        <v>77</v>
      </c>
      <c r="E127" s="234" t="s">
        <v>125</v>
      </c>
      <c r="F127" s="234" t="s">
        <v>404</v>
      </c>
      <c r="G127" s="221"/>
      <c r="H127" s="221"/>
      <c r="I127" s="224"/>
      <c r="J127" s="235">
        <f>BK127</f>
        <v>0</v>
      </c>
      <c r="K127" s="221"/>
      <c r="L127" s="226"/>
      <c r="M127" s="227"/>
      <c r="N127" s="228"/>
      <c r="O127" s="228"/>
      <c r="P127" s="229">
        <f>SUM(P128:P177)</f>
        <v>0</v>
      </c>
      <c r="Q127" s="228"/>
      <c r="R127" s="229">
        <f>SUM(R128:R177)</f>
        <v>88.604353000000003</v>
      </c>
      <c r="S127" s="228"/>
      <c r="T127" s="230">
        <f>SUM(T128:T177)</f>
        <v>9.3870000000000005</v>
      </c>
      <c r="AR127" s="231" t="s">
        <v>85</v>
      </c>
      <c r="AT127" s="232" t="s">
        <v>77</v>
      </c>
      <c r="AU127" s="232" t="s">
        <v>85</v>
      </c>
      <c r="AY127" s="231" t="s">
        <v>202</v>
      </c>
      <c r="BK127" s="233">
        <f>SUM(BK128:BK177)</f>
        <v>0</v>
      </c>
    </row>
    <row r="128" s="1" customFormat="1" ht="25.5" customHeight="1">
      <c r="B128" s="46"/>
      <c r="C128" s="236" t="s">
        <v>125</v>
      </c>
      <c r="D128" s="236" t="s">
        <v>204</v>
      </c>
      <c r="E128" s="237" t="s">
        <v>602</v>
      </c>
      <c r="F128" s="238" t="s">
        <v>603</v>
      </c>
      <c r="G128" s="239" t="s">
        <v>120</v>
      </c>
      <c r="H128" s="240">
        <v>1644.5</v>
      </c>
      <c r="I128" s="241"/>
      <c r="J128" s="242">
        <f>ROUND(I128*H128,2)</f>
        <v>0</v>
      </c>
      <c r="K128" s="238" t="s">
        <v>207</v>
      </c>
      <c r="L128" s="72"/>
      <c r="M128" s="243" t="s">
        <v>76</v>
      </c>
      <c r="N128" s="244" t="s">
        <v>48</v>
      </c>
      <c r="O128" s="47"/>
      <c r="P128" s="245">
        <f>O128*H128</f>
        <v>0</v>
      </c>
      <c r="Q128" s="245">
        <v>0.00020000000000000001</v>
      </c>
      <c r="R128" s="245">
        <f>Q128*H128</f>
        <v>0.32890000000000003</v>
      </c>
      <c r="S128" s="245">
        <v>0</v>
      </c>
      <c r="T128" s="246">
        <f>S128*H128</f>
        <v>0</v>
      </c>
      <c r="AR128" s="24" t="s">
        <v>208</v>
      </c>
      <c r="AT128" s="24" t="s">
        <v>204</v>
      </c>
      <c r="AU128" s="24" t="s">
        <v>88</v>
      </c>
      <c r="AY128" s="24" t="s">
        <v>202</v>
      </c>
      <c r="BE128" s="247">
        <f>IF(N128="základní",J128,0)</f>
        <v>0</v>
      </c>
      <c r="BF128" s="247">
        <f>IF(N128="snížená",J128,0)</f>
        <v>0</v>
      </c>
      <c r="BG128" s="247">
        <f>IF(N128="zákl. přenesená",J128,0)</f>
        <v>0</v>
      </c>
      <c r="BH128" s="247">
        <f>IF(N128="sníž. přenesená",J128,0)</f>
        <v>0</v>
      </c>
      <c r="BI128" s="247">
        <f>IF(N128="nulová",J128,0)</f>
        <v>0</v>
      </c>
      <c r="BJ128" s="24" t="s">
        <v>85</v>
      </c>
      <c r="BK128" s="247">
        <f>ROUND(I128*H128,2)</f>
        <v>0</v>
      </c>
      <c r="BL128" s="24" t="s">
        <v>208</v>
      </c>
      <c r="BM128" s="24" t="s">
        <v>676</v>
      </c>
    </row>
    <row r="129" s="12" customFormat="1">
      <c r="B129" s="251"/>
      <c r="C129" s="252"/>
      <c r="D129" s="248" t="s">
        <v>212</v>
      </c>
      <c r="E129" s="253" t="s">
        <v>76</v>
      </c>
      <c r="F129" s="254" t="s">
        <v>424</v>
      </c>
      <c r="G129" s="252"/>
      <c r="H129" s="253" t="s">
        <v>76</v>
      </c>
      <c r="I129" s="255"/>
      <c r="J129" s="252"/>
      <c r="K129" s="252"/>
      <c r="L129" s="256"/>
      <c r="M129" s="257"/>
      <c r="N129" s="258"/>
      <c r="O129" s="258"/>
      <c r="P129" s="258"/>
      <c r="Q129" s="258"/>
      <c r="R129" s="258"/>
      <c r="S129" s="258"/>
      <c r="T129" s="259"/>
      <c r="AT129" s="260" t="s">
        <v>212</v>
      </c>
      <c r="AU129" s="260" t="s">
        <v>88</v>
      </c>
      <c r="AV129" s="12" t="s">
        <v>85</v>
      </c>
      <c r="AW129" s="12" t="s">
        <v>40</v>
      </c>
      <c r="AX129" s="12" t="s">
        <v>78</v>
      </c>
      <c r="AY129" s="260" t="s">
        <v>202</v>
      </c>
    </row>
    <row r="130" s="13" customFormat="1">
      <c r="B130" s="261"/>
      <c r="C130" s="262"/>
      <c r="D130" s="248" t="s">
        <v>212</v>
      </c>
      <c r="E130" s="263" t="s">
        <v>158</v>
      </c>
      <c r="F130" s="264" t="s">
        <v>677</v>
      </c>
      <c r="G130" s="262"/>
      <c r="H130" s="265">
        <v>1644.5</v>
      </c>
      <c r="I130" s="266"/>
      <c r="J130" s="262"/>
      <c r="K130" s="262"/>
      <c r="L130" s="267"/>
      <c r="M130" s="268"/>
      <c r="N130" s="269"/>
      <c r="O130" s="269"/>
      <c r="P130" s="269"/>
      <c r="Q130" s="269"/>
      <c r="R130" s="269"/>
      <c r="S130" s="269"/>
      <c r="T130" s="270"/>
      <c r="AT130" s="271" t="s">
        <v>212</v>
      </c>
      <c r="AU130" s="271" t="s">
        <v>88</v>
      </c>
      <c r="AV130" s="13" t="s">
        <v>88</v>
      </c>
      <c r="AW130" s="13" t="s">
        <v>40</v>
      </c>
      <c r="AX130" s="13" t="s">
        <v>78</v>
      </c>
      <c r="AY130" s="271" t="s">
        <v>202</v>
      </c>
    </row>
    <row r="131" s="14" customFormat="1">
      <c r="B131" s="272"/>
      <c r="C131" s="273"/>
      <c r="D131" s="248" t="s">
        <v>212</v>
      </c>
      <c r="E131" s="274" t="s">
        <v>76</v>
      </c>
      <c r="F131" s="275" t="s">
        <v>216</v>
      </c>
      <c r="G131" s="273"/>
      <c r="H131" s="276">
        <v>1644.5</v>
      </c>
      <c r="I131" s="277"/>
      <c r="J131" s="273"/>
      <c r="K131" s="273"/>
      <c r="L131" s="278"/>
      <c r="M131" s="279"/>
      <c r="N131" s="280"/>
      <c r="O131" s="280"/>
      <c r="P131" s="280"/>
      <c r="Q131" s="280"/>
      <c r="R131" s="280"/>
      <c r="S131" s="280"/>
      <c r="T131" s="281"/>
      <c r="AT131" s="282" t="s">
        <v>212</v>
      </c>
      <c r="AU131" s="282" t="s">
        <v>88</v>
      </c>
      <c r="AV131" s="14" t="s">
        <v>208</v>
      </c>
      <c r="AW131" s="14" t="s">
        <v>40</v>
      </c>
      <c r="AX131" s="14" t="s">
        <v>85</v>
      </c>
      <c r="AY131" s="282" t="s">
        <v>202</v>
      </c>
    </row>
    <row r="132" s="1" customFormat="1" ht="25.5" customHeight="1">
      <c r="B132" s="46"/>
      <c r="C132" s="236" t="s">
        <v>245</v>
      </c>
      <c r="D132" s="236" t="s">
        <v>204</v>
      </c>
      <c r="E132" s="237" t="s">
        <v>678</v>
      </c>
      <c r="F132" s="238" t="s">
        <v>679</v>
      </c>
      <c r="G132" s="239" t="s">
        <v>120</v>
      </c>
      <c r="H132" s="240">
        <v>47</v>
      </c>
      <c r="I132" s="241"/>
      <c r="J132" s="242">
        <f>ROUND(I132*H132,2)</f>
        <v>0</v>
      </c>
      <c r="K132" s="238" t="s">
        <v>207</v>
      </c>
      <c r="L132" s="72"/>
      <c r="M132" s="243" t="s">
        <v>76</v>
      </c>
      <c r="N132" s="244" t="s">
        <v>48</v>
      </c>
      <c r="O132" s="47"/>
      <c r="P132" s="245">
        <f>O132*H132</f>
        <v>0</v>
      </c>
      <c r="Q132" s="245">
        <v>6.9999999999999994E-05</v>
      </c>
      <c r="R132" s="245">
        <f>Q132*H132</f>
        <v>0.0032899999999999995</v>
      </c>
      <c r="S132" s="245">
        <v>0</v>
      </c>
      <c r="T132" s="246">
        <f>S132*H132</f>
        <v>0</v>
      </c>
      <c r="AR132" s="24" t="s">
        <v>208</v>
      </c>
      <c r="AT132" s="24" t="s">
        <v>204</v>
      </c>
      <c r="AU132" s="24" t="s">
        <v>88</v>
      </c>
      <c r="AY132" s="24" t="s">
        <v>202</v>
      </c>
      <c r="BE132" s="247">
        <f>IF(N132="základní",J132,0)</f>
        <v>0</v>
      </c>
      <c r="BF132" s="247">
        <f>IF(N132="snížená",J132,0)</f>
        <v>0</v>
      </c>
      <c r="BG132" s="247">
        <f>IF(N132="zákl. přenesená",J132,0)</f>
        <v>0</v>
      </c>
      <c r="BH132" s="247">
        <f>IF(N132="sníž. přenesená",J132,0)</f>
        <v>0</v>
      </c>
      <c r="BI132" s="247">
        <f>IF(N132="nulová",J132,0)</f>
        <v>0</v>
      </c>
      <c r="BJ132" s="24" t="s">
        <v>85</v>
      </c>
      <c r="BK132" s="247">
        <f>ROUND(I132*H132,2)</f>
        <v>0</v>
      </c>
      <c r="BL132" s="24" t="s">
        <v>208</v>
      </c>
      <c r="BM132" s="24" t="s">
        <v>680</v>
      </c>
    </row>
    <row r="133" s="12" customFormat="1">
      <c r="B133" s="251"/>
      <c r="C133" s="252"/>
      <c r="D133" s="248" t="s">
        <v>212</v>
      </c>
      <c r="E133" s="253" t="s">
        <v>76</v>
      </c>
      <c r="F133" s="254" t="s">
        <v>424</v>
      </c>
      <c r="G133" s="252"/>
      <c r="H133" s="253" t="s">
        <v>76</v>
      </c>
      <c r="I133" s="255"/>
      <c r="J133" s="252"/>
      <c r="K133" s="252"/>
      <c r="L133" s="256"/>
      <c r="M133" s="257"/>
      <c r="N133" s="258"/>
      <c r="O133" s="258"/>
      <c r="P133" s="258"/>
      <c r="Q133" s="258"/>
      <c r="R133" s="258"/>
      <c r="S133" s="258"/>
      <c r="T133" s="259"/>
      <c r="AT133" s="260" t="s">
        <v>212</v>
      </c>
      <c r="AU133" s="260" t="s">
        <v>88</v>
      </c>
      <c r="AV133" s="12" t="s">
        <v>85</v>
      </c>
      <c r="AW133" s="12" t="s">
        <v>40</v>
      </c>
      <c r="AX133" s="12" t="s">
        <v>78</v>
      </c>
      <c r="AY133" s="260" t="s">
        <v>202</v>
      </c>
    </row>
    <row r="134" s="13" customFormat="1">
      <c r="B134" s="261"/>
      <c r="C134" s="262"/>
      <c r="D134" s="248" t="s">
        <v>212</v>
      </c>
      <c r="E134" s="263" t="s">
        <v>419</v>
      </c>
      <c r="F134" s="264" t="s">
        <v>681</v>
      </c>
      <c r="G134" s="262"/>
      <c r="H134" s="265">
        <v>47</v>
      </c>
      <c r="I134" s="266"/>
      <c r="J134" s="262"/>
      <c r="K134" s="262"/>
      <c r="L134" s="267"/>
      <c r="M134" s="268"/>
      <c r="N134" s="269"/>
      <c r="O134" s="269"/>
      <c r="P134" s="269"/>
      <c r="Q134" s="269"/>
      <c r="R134" s="269"/>
      <c r="S134" s="269"/>
      <c r="T134" s="270"/>
      <c r="AT134" s="271" t="s">
        <v>212</v>
      </c>
      <c r="AU134" s="271" t="s">
        <v>88</v>
      </c>
      <c r="AV134" s="13" t="s">
        <v>88</v>
      </c>
      <c r="AW134" s="13" t="s">
        <v>40</v>
      </c>
      <c r="AX134" s="13" t="s">
        <v>78</v>
      </c>
      <c r="AY134" s="271" t="s">
        <v>202</v>
      </c>
    </row>
    <row r="135" s="14" customFormat="1">
      <c r="B135" s="272"/>
      <c r="C135" s="273"/>
      <c r="D135" s="248" t="s">
        <v>212</v>
      </c>
      <c r="E135" s="274" t="s">
        <v>76</v>
      </c>
      <c r="F135" s="275" t="s">
        <v>216</v>
      </c>
      <c r="G135" s="273"/>
      <c r="H135" s="276">
        <v>47</v>
      </c>
      <c r="I135" s="277"/>
      <c r="J135" s="273"/>
      <c r="K135" s="273"/>
      <c r="L135" s="278"/>
      <c r="M135" s="279"/>
      <c r="N135" s="280"/>
      <c r="O135" s="280"/>
      <c r="P135" s="280"/>
      <c r="Q135" s="280"/>
      <c r="R135" s="280"/>
      <c r="S135" s="280"/>
      <c r="T135" s="281"/>
      <c r="AT135" s="282" t="s">
        <v>212</v>
      </c>
      <c r="AU135" s="282" t="s">
        <v>88</v>
      </c>
      <c r="AV135" s="14" t="s">
        <v>208</v>
      </c>
      <c r="AW135" s="14" t="s">
        <v>40</v>
      </c>
      <c r="AX135" s="14" t="s">
        <v>85</v>
      </c>
      <c r="AY135" s="282" t="s">
        <v>202</v>
      </c>
    </row>
    <row r="136" s="1" customFormat="1" ht="25.5" customHeight="1">
      <c r="B136" s="46"/>
      <c r="C136" s="236" t="s">
        <v>243</v>
      </c>
      <c r="D136" s="236" t="s">
        <v>204</v>
      </c>
      <c r="E136" s="237" t="s">
        <v>606</v>
      </c>
      <c r="F136" s="238" t="s">
        <v>607</v>
      </c>
      <c r="G136" s="239" t="s">
        <v>120</v>
      </c>
      <c r="H136" s="240">
        <v>353.19999999999999</v>
      </c>
      <c r="I136" s="241"/>
      <c r="J136" s="242">
        <f>ROUND(I136*H136,2)</f>
        <v>0</v>
      </c>
      <c r="K136" s="238" t="s">
        <v>207</v>
      </c>
      <c r="L136" s="72"/>
      <c r="M136" s="243" t="s">
        <v>76</v>
      </c>
      <c r="N136" s="244" t="s">
        <v>48</v>
      </c>
      <c r="O136" s="47"/>
      <c r="P136" s="245">
        <f>O136*H136</f>
        <v>0</v>
      </c>
      <c r="Q136" s="245">
        <v>0.00040000000000000002</v>
      </c>
      <c r="R136" s="245">
        <f>Q136*H136</f>
        <v>0.14127999999999999</v>
      </c>
      <c r="S136" s="245">
        <v>0</v>
      </c>
      <c r="T136" s="246">
        <f>S136*H136</f>
        <v>0</v>
      </c>
      <c r="AR136" s="24" t="s">
        <v>208</v>
      </c>
      <c r="AT136" s="24" t="s">
        <v>204</v>
      </c>
      <c r="AU136" s="24" t="s">
        <v>88</v>
      </c>
      <c r="AY136" s="24" t="s">
        <v>202</v>
      </c>
      <c r="BE136" s="247">
        <f>IF(N136="základní",J136,0)</f>
        <v>0</v>
      </c>
      <c r="BF136" s="247">
        <f>IF(N136="snížená",J136,0)</f>
        <v>0</v>
      </c>
      <c r="BG136" s="247">
        <f>IF(N136="zákl. přenesená",J136,0)</f>
        <v>0</v>
      </c>
      <c r="BH136" s="247">
        <f>IF(N136="sníž. přenesená",J136,0)</f>
        <v>0</v>
      </c>
      <c r="BI136" s="247">
        <f>IF(N136="nulová",J136,0)</f>
        <v>0</v>
      </c>
      <c r="BJ136" s="24" t="s">
        <v>85</v>
      </c>
      <c r="BK136" s="247">
        <f>ROUND(I136*H136,2)</f>
        <v>0</v>
      </c>
      <c r="BL136" s="24" t="s">
        <v>208</v>
      </c>
      <c r="BM136" s="24" t="s">
        <v>682</v>
      </c>
    </row>
    <row r="137" s="12" customFormat="1">
      <c r="B137" s="251"/>
      <c r="C137" s="252"/>
      <c r="D137" s="248" t="s">
        <v>212</v>
      </c>
      <c r="E137" s="253" t="s">
        <v>76</v>
      </c>
      <c r="F137" s="254" t="s">
        <v>424</v>
      </c>
      <c r="G137" s="252"/>
      <c r="H137" s="253" t="s">
        <v>76</v>
      </c>
      <c r="I137" s="255"/>
      <c r="J137" s="252"/>
      <c r="K137" s="252"/>
      <c r="L137" s="256"/>
      <c r="M137" s="257"/>
      <c r="N137" s="258"/>
      <c r="O137" s="258"/>
      <c r="P137" s="258"/>
      <c r="Q137" s="258"/>
      <c r="R137" s="258"/>
      <c r="S137" s="258"/>
      <c r="T137" s="259"/>
      <c r="AT137" s="260" t="s">
        <v>212</v>
      </c>
      <c r="AU137" s="260" t="s">
        <v>88</v>
      </c>
      <c r="AV137" s="12" t="s">
        <v>85</v>
      </c>
      <c r="AW137" s="12" t="s">
        <v>40</v>
      </c>
      <c r="AX137" s="12" t="s">
        <v>78</v>
      </c>
      <c r="AY137" s="260" t="s">
        <v>202</v>
      </c>
    </row>
    <row r="138" s="13" customFormat="1">
      <c r="B138" s="261"/>
      <c r="C138" s="262"/>
      <c r="D138" s="248" t="s">
        <v>212</v>
      </c>
      <c r="E138" s="263" t="s">
        <v>160</v>
      </c>
      <c r="F138" s="264" t="s">
        <v>683</v>
      </c>
      <c r="G138" s="262"/>
      <c r="H138" s="265">
        <v>353.19999999999999</v>
      </c>
      <c r="I138" s="266"/>
      <c r="J138" s="262"/>
      <c r="K138" s="262"/>
      <c r="L138" s="267"/>
      <c r="M138" s="268"/>
      <c r="N138" s="269"/>
      <c r="O138" s="269"/>
      <c r="P138" s="269"/>
      <c r="Q138" s="269"/>
      <c r="R138" s="269"/>
      <c r="S138" s="269"/>
      <c r="T138" s="270"/>
      <c r="AT138" s="271" t="s">
        <v>212</v>
      </c>
      <c r="AU138" s="271" t="s">
        <v>88</v>
      </c>
      <c r="AV138" s="13" t="s">
        <v>88</v>
      </c>
      <c r="AW138" s="13" t="s">
        <v>40</v>
      </c>
      <c r="AX138" s="13" t="s">
        <v>78</v>
      </c>
      <c r="AY138" s="271" t="s">
        <v>202</v>
      </c>
    </row>
    <row r="139" s="14" customFormat="1">
      <c r="B139" s="272"/>
      <c r="C139" s="273"/>
      <c r="D139" s="248" t="s">
        <v>212</v>
      </c>
      <c r="E139" s="274" t="s">
        <v>76</v>
      </c>
      <c r="F139" s="275" t="s">
        <v>216</v>
      </c>
      <c r="G139" s="273"/>
      <c r="H139" s="276">
        <v>353.19999999999999</v>
      </c>
      <c r="I139" s="277"/>
      <c r="J139" s="273"/>
      <c r="K139" s="273"/>
      <c r="L139" s="278"/>
      <c r="M139" s="279"/>
      <c r="N139" s="280"/>
      <c r="O139" s="280"/>
      <c r="P139" s="280"/>
      <c r="Q139" s="280"/>
      <c r="R139" s="280"/>
      <c r="S139" s="280"/>
      <c r="T139" s="281"/>
      <c r="AT139" s="282" t="s">
        <v>212</v>
      </c>
      <c r="AU139" s="282" t="s">
        <v>88</v>
      </c>
      <c r="AV139" s="14" t="s">
        <v>208</v>
      </c>
      <c r="AW139" s="14" t="s">
        <v>40</v>
      </c>
      <c r="AX139" s="14" t="s">
        <v>85</v>
      </c>
      <c r="AY139" s="282" t="s">
        <v>202</v>
      </c>
    </row>
    <row r="140" s="1" customFormat="1" ht="25.5" customHeight="1">
      <c r="B140" s="46"/>
      <c r="C140" s="236" t="s">
        <v>586</v>
      </c>
      <c r="D140" s="236" t="s">
        <v>204</v>
      </c>
      <c r="E140" s="237" t="s">
        <v>684</v>
      </c>
      <c r="F140" s="238" t="s">
        <v>685</v>
      </c>
      <c r="G140" s="239" t="s">
        <v>130</v>
      </c>
      <c r="H140" s="240">
        <v>25.5</v>
      </c>
      <c r="I140" s="241"/>
      <c r="J140" s="242">
        <f>ROUND(I140*H140,2)</f>
        <v>0</v>
      </c>
      <c r="K140" s="238" t="s">
        <v>207</v>
      </c>
      <c r="L140" s="72"/>
      <c r="M140" s="243" t="s">
        <v>76</v>
      </c>
      <c r="N140" s="244" t="s">
        <v>48</v>
      </c>
      <c r="O140" s="47"/>
      <c r="P140" s="245">
        <f>O140*H140</f>
        <v>0</v>
      </c>
      <c r="Q140" s="245">
        <v>0.0016000000000000001</v>
      </c>
      <c r="R140" s="245">
        <f>Q140*H140</f>
        <v>0.040800000000000003</v>
      </c>
      <c r="S140" s="245">
        <v>0</v>
      </c>
      <c r="T140" s="246">
        <f>S140*H140</f>
        <v>0</v>
      </c>
      <c r="AR140" s="24" t="s">
        <v>208</v>
      </c>
      <c r="AT140" s="24" t="s">
        <v>204</v>
      </c>
      <c r="AU140" s="24" t="s">
        <v>88</v>
      </c>
      <c r="AY140" s="24" t="s">
        <v>202</v>
      </c>
      <c r="BE140" s="247">
        <f>IF(N140="základní",J140,0)</f>
        <v>0</v>
      </c>
      <c r="BF140" s="247">
        <f>IF(N140="snížená",J140,0)</f>
        <v>0</v>
      </c>
      <c r="BG140" s="247">
        <f>IF(N140="zákl. přenesená",J140,0)</f>
        <v>0</v>
      </c>
      <c r="BH140" s="247">
        <f>IF(N140="sníž. přenesená",J140,0)</f>
        <v>0</v>
      </c>
      <c r="BI140" s="247">
        <f>IF(N140="nulová",J140,0)</f>
        <v>0</v>
      </c>
      <c r="BJ140" s="24" t="s">
        <v>85</v>
      </c>
      <c r="BK140" s="247">
        <f>ROUND(I140*H140,2)</f>
        <v>0</v>
      </c>
      <c r="BL140" s="24" t="s">
        <v>208</v>
      </c>
      <c r="BM140" s="24" t="s">
        <v>686</v>
      </c>
    </row>
    <row r="141" s="12" customFormat="1">
      <c r="B141" s="251"/>
      <c r="C141" s="252"/>
      <c r="D141" s="248" t="s">
        <v>212</v>
      </c>
      <c r="E141" s="253" t="s">
        <v>76</v>
      </c>
      <c r="F141" s="254" t="s">
        <v>213</v>
      </c>
      <c r="G141" s="252"/>
      <c r="H141" s="253" t="s">
        <v>76</v>
      </c>
      <c r="I141" s="255"/>
      <c r="J141" s="252"/>
      <c r="K141" s="252"/>
      <c r="L141" s="256"/>
      <c r="M141" s="257"/>
      <c r="N141" s="258"/>
      <c r="O141" s="258"/>
      <c r="P141" s="258"/>
      <c r="Q141" s="258"/>
      <c r="R141" s="258"/>
      <c r="S141" s="258"/>
      <c r="T141" s="259"/>
      <c r="AT141" s="260" t="s">
        <v>212</v>
      </c>
      <c r="AU141" s="260" t="s">
        <v>88</v>
      </c>
      <c r="AV141" s="12" t="s">
        <v>85</v>
      </c>
      <c r="AW141" s="12" t="s">
        <v>40</v>
      </c>
      <c r="AX141" s="12" t="s">
        <v>78</v>
      </c>
      <c r="AY141" s="260" t="s">
        <v>202</v>
      </c>
    </row>
    <row r="142" s="13" customFormat="1">
      <c r="B142" s="261"/>
      <c r="C142" s="262"/>
      <c r="D142" s="248" t="s">
        <v>212</v>
      </c>
      <c r="E142" s="263" t="s">
        <v>163</v>
      </c>
      <c r="F142" s="264" t="s">
        <v>687</v>
      </c>
      <c r="G142" s="262"/>
      <c r="H142" s="265">
        <v>25.5</v>
      </c>
      <c r="I142" s="266"/>
      <c r="J142" s="262"/>
      <c r="K142" s="262"/>
      <c r="L142" s="267"/>
      <c r="M142" s="268"/>
      <c r="N142" s="269"/>
      <c r="O142" s="269"/>
      <c r="P142" s="269"/>
      <c r="Q142" s="269"/>
      <c r="R142" s="269"/>
      <c r="S142" s="269"/>
      <c r="T142" s="270"/>
      <c r="AT142" s="271" t="s">
        <v>212</v>
      </c>
      <c r="AU142" s="271" t="s">
        <v>88</v>
      </c>
      <c r="AV142" s="13" t="s">
        <v>88</v>
      </c>
      <c r="AW142" s="13" t="s">
        <v>40</v>
      </c>
      <c r="AX142" s="13" t="s">
        <v>78</v>
      </c>
      <c r="AY142" s="271" t="s">
        <v>202</v>
      </c>
    </row>
    <row r="143" s="14" customFormat="1">
      <c r="B143" s="272"/>
      <c r="C143" s="273"/>
      <c r="D143" s="248" t="s">
        <v>212</v>
      </c>
      <c r="E143" s="274" t="s">
        <v>76</v>
      </c>
      <c r="F143" s="275" t="s">
        <v>216</v>
      </c>
      <c r="G143" s="273"/>
      <c r="H143" s="276">
        <v>25.5</v>
      </c>
      <c r="I143" s="277"/>
      <c r="J143" s="273"/>
      <c r="K143" s="273"/>
      <c r="L143" s="278"/>
      <c r="M143" s="279"/>
      <c r="N143" s="280"/>
      <c r="O143" s="280"/>
      <c r="P143" s="280"/>
      <c r="Q143" s="280"/>
      <c r="R143" s="280"/>
      <c r="S143" s="280"/>
      <c r="T143" s="281"/>
      <c r="AT143" s="282" t="s">
        <v>212</v>
      </c>
      <c r="AU143" s="282" t="s">
        <v>88</v>
      </c>
      <c r="AV143" s="14" t="s">
        <v>208</v>
      </c>
      <c r="AW143" s="14" t="s">
        <v>40</v>
      </c>
      <c r="AX143" s="14" t="s">
        <v>85</v>
      </c>
      <c r="AY143" s="282" t="s">
        <v>202</v>
      </c>
    </row>
    <row r="144" s="1" customFormat="1" ht="25.5" customHeight="1">
      <c r="B144" s="46"/>
      <c r="C144" s="236" t="s">
        <v>590</v>
      </c>
      <c r="D144" s="236" t="s">
        <v>204</v>
      </c>
      <c r="E144" s="237" t="s">
        <v>609</v>
      </c>
      <c r="F144" s="238" t="s">
        <v>610</v>
      </c>
      <c r="G144" s="239" t="s">
        <v>130</v>
      </c>
      <c r="H144" s="240">
        <v>4.5</v>
      </c>
      <c r="I144" s="241"/>
      <c r="J144" s="242">
        <f>ROUND(I144*H144,2)</f>
        <v>0</v>
      </c>
      <c r="K144" s="238" t="s">
        <v>207</v>
      </c>
      <c r="L144" s="72"/>
      <c r="M144" s="243" t="s">
        <v>76</v>
      </c>
      <c r="N144" s="244" t="s">
        <v>48</v>
      </c>
      <c r="O144" s="47"/>
      <c r="P144" s="245">
        <f>O144*H144</f>
        <v>0</v>
      </c>
      <c r="Q144" s="245">
        <v>0.0025999999999999999</v>
      </c>
      <c r="R144" s="245">
        <f>Q144*H144</f>
        <v>0.011699999999999999</v>
      </c>
      <c r="S144" s="245">
        <v>0</v>
      </c>
      <c r="T144" s="246">
        <f>S144*H144</f>
        <v>0</v>
      </c>
      <c r="AR144" s="24" t="s">
        <v>208</v>
      </c>
      <c r="AT144" s="24" t="s">
        <v>204</v>
      </c>
      <c r="AU144" s="24" t="s">
        <v>88</v>
      </c>
      <c r="AY144" s="24" t="s">
        <v>202</v>
      </c>
      <c r="BE144" s="247">
        <f>IF(N144="základní",J144,0)</f>
        <v>0</v>
      </c>
      <c r="BF144" s="247">
        <f>IF(N144="snížená",J144,0)</f>
        <v>0</v>
      </c>
      <c r="BG144" s="247">
        <f>IF(N144="zákl. přenesená",J144,0)</f>
        <v>0</v>
      </c>
      <c r="BH144" s="247">
        <f>IF(N144="sníž. přenesená",J144,0)</f>
        <v>0</v>
      </c>
      <c r="BI144" s="247">
        <f>IF(N144="nulová",J144,0)</f>
        <v>0</v>
      </c>
      <c r="BJ144" s="24" t="s">
        <v>85</v>
      </c>
      <c r="BK144" s="247">
        <f>ROUND(I144*H144,2)</f>
        <v>0</v>
      </c>
      <c r="BL144" s="24" t="s">
        <v>208</v>
      </c>
      <c r="BM144" s="24" t="s">
        <v>688</v>
      </c>
    </row>
    <row r="145" s="12" customFormat="1">
      <c r="B145" s="251"/>
      <c r="C145" s="252"/>
      <c r="D145" s="248" t="s">
        <v>212</v>
      </c>
      <c r="E145" s="253" t="s">
        <v>76</v>
      </c>
      <c r="F145" s="254" t="s">
        <v>213</v>
      </c>
      <c r="G145" s="252"/>
      <c r="H145" s="253" t="s">
        <v>76</v>
      </c>
      <c r="I145" s="255"/>
      <c r="J145" s="252"/>
      <c r="K145" s="252"/>
      <c r="L145" s="256"/>
      <c r="M145" s="257"/>
      <c r="N145" s="258"/>
      <c r="O145" s="258"/>
      <c r="P145" s="258"/>
      <c r="Q145" s="258"/>
      <c r="R145" s="258"/>
      <c r="S145" s="258"/>
      <c r="T145" s="259"/>
      <c r="AT145" s="260" t="s">
        <v>212</v>
      </c>
      <c r="AU145" s="260" t="s">
        <v>88</v>
      </c>
      <c r="AV145" s="12" t="s">
        <v>85</v>
      </c>
      <c r="AW145" s="12" t="s">
        <v>40</v>
      </c>
      <c r="AX145" s="12" t="s">
        <v>78</v>
      </c>
      <c r="AY145" s="260" t="s">
        <v>202</v>
      </c>
    </row>
    <row r="146" s="13" customFormat="1">
      <c r="B146" s="261"/>
      <c r="C146" s="262"/>
      <c r="D146" s="248" t="s">
        <v>212</v>
      </c>
      <c r="E146" s="263" t="s">
        <v>166</v>
      </c>
      <c r="F146" s="264" t="s">
        <v>689</v>
      </c>
      <c r="G146" s="262"/>
      <c r="H146" s="265">
        <v>4.5</v>
      </c>
      <c r="I146" s="266"/>
      <c r="J146" s="262"/>
      <c r="K146" s="262"/>
      <c r="L146" s="267"/>
      <c r="M146" s="268"/>
      <c r="N146" s="269"/>
      <c r="O146" s="269"/>
      <c r="P146" s="269"/>
      <c r="Q146" s="269"/>
      <c r="R146" s="269"/>
      <c r="S146" s="269"/>
      <c r="T146" s="270"/>
      <c r="AT146" s="271" t="s">
        <v>212</v>
      </c>
      <c r="AU146" s="271" t="s">
        <v>88</v>
      </c>
      <c r="AV146" s="13" t="s">
        <v>88</v>
      </c>
      <c r="AW146" s="13" t="s">
        <v>40</v>
      </c>
      <c r="AX146" s="13" t="s">
        <v>78</v>
      </c>
      <c r="AY146" s="271" t="s">
        <v>202</v>
      </c>
    </row>
    <row r="147" s="14" customFormat="1">
      <c r="B147" s="272"/>
      <c r="C147" s="273"/>
      <c r="D147" s="248" t="s">
        <v>212</v>
      </c>
      <c r="E147" s="274" t="s">
        <v>76</v>
      </c>
      <c r="F147" s="275" t="s">
        <v>216</v>
      </c>
      <c r="G147" s="273"/>
      <c r="H147" s="276">
        <v>4.5</v>
      </c>
      <c r="I147" s="277"/>
      <c r="J147" s="273"/>
      <c r="K147" s="273"/>
      <c r="L147" s="278"/>
      <c r="M147" s="279"/>
      <c r="N147" s="280"/>
      <c r="O147" s="280"/>
      <c r="P147" s="280"/>
      <c r="Q147" s="280"/>
      <c r="R147" s="280"/>
      <c r="S147" s="280"/>
      <c r="T147" s="281"/>
      <c r="AT147" s="282" t="s">
        <v>212</v>
      </c>
      <c r="AU147" s="282" t="s">
        <v>88</v>
      </c>
      <c r="AV147" s="14" t="s">
        <v>208</v>
      </c>
      <c r="AW147" s="14" t="s">
        <v>40</v>
      </c>
      <c r="AX147" s="14" t="s">
        <v>85</v>
      </c>
      <c r="AY147" s="282" t="s">
        <v>202</v>
      </c>
    </row>
    <row r="148" s="1" customFormat="1" ht="25.5" customHeight="1">
      <c r="B148" s="46"/>
      <c r="C148" s="236" t="s">
        <v>595</v>
      </c>
      <c r="D148" s="236" t="s">
        <v>204</v>
      </c>
      <c r="E148" s="237" t="s">
        <v>612</v>
      </c>
      <c r="F148" s="238" t="s">
        <v>613</v>
      </c>
      <c r="G148" s="239" t="s">
        <v>120</v>
      </c>
      <c r="H148" s="240">
        <v>2044.7000000000001</v>
      </c>
      <c r="I148" s="241"/>
      <c r="J148" s="242">
        <f>ROUND(I148*H148,2)</f>
        <v>0</v>
      </c>
      <c r="K148" s="238" t="s">
        <v>207</v>
      </c>
      <c r="L148" s="72"/>
      <c r="M148" s="243" t="s">
        <v>76</v>
      </c>
      <c r="N148" s="244" t="s">
        <v>48</v>
      </c>
      <c r="O148" s="47"/>
      <c r="P148" s="245">
        <f>O148*H148</f>
        <v>0</v>
      </c>
      <c r="Q148" s="245">
        <v>0</v>
      </c>
      <c r="R148" s="245">
        <f>Q148*H148</f>
        <v>0</v>
      </c>
      <c r="S148" s="245">
        <v>0</v>
      </c>
      <c r="T148" s="246">
        <f>S148*H148</f>
        <v>0</v>
      </c>
      <c r="AR148" s="24" t="s">
        <v>208</v>
      </c>
      <c r="AT148" s="24" t="s">
        <v>204</v>
      </c>
      <c r="AU148" s="24" t="s">
        <v>88</v>
      </c>
      <c r="AY148" s="24" t="s">
        <v>202</v>
      </c>
      <c r="BE148" s="247">
        <f>IF(N148="základní",J148,0)</f>
        <v>0</v>
      </c>
      <c r="BF148" s="247">
        <f>IF(N148="snížená",J148,0)</f>
        <v>0</v>
      </c>
      <c r="BG148" s="247">
        <f>IF(N148="zákl. přenesená",J148,0)</f>
        <v>0</v>
      </c>
      <c r="BH148" s="247">
        <f>IF(N148="sníž. přenesená",J148,0)</f>
        <v>0</v>
      </c>
      <c r="BI148" s="247">
        <f>IF(N148="nulová",J148,0)</f>
        <v>0</v>
      </c>
      <c r="BJ148" s="24" t="s">
        <v>85</v>
      </c>
      <c r="BK148" s="247">
        <f>ROUND(I148*H148,2)</f>
        <v>0</v>
      </c>
      <c r="BL148" s="24" t="s">
        <v>208</v>
      </c>
      <c r="BM148" s="24" t="s">
        <v>690</v>
      </c>
    </row>
    <row r="149" s="13" customFormat="1">
      <c r="B149" s="261"/>
      <c r="C149" s="262"/>
      <c r="D149" s="248" t="s">
        <v>212</v>
      </c>
      <c r="E149" s="263" t="s">
        <v>76</v>
      </c>
      <c r="F149" s="264" t="s">
        <v>691</v>
      </c>
      <c r="G149" s="262"/>
      <c r="H149" s="265">
        <v>2044.7000000000001</v>
      </c>
      <c r="I149" s="266"/>
      <c r="J149" s="262"/>
      <c r="K149" s="262"/>
      <c r="L149" s="267"/>
      <c r="M149" s="268"/>
      <c r="N149" s="269"/>
      <c r="O149" s="269"/>
      <c r="P149" s="269"/>
      <c r="Q149" s="269"/>
      <c r="R149" s="269"/>
      <c r="S149" s="269"/>
      <c r="T149" s="270"/>
      <c r="AT149" s="271" t="s">
        <v>212</v>
      </c>
      <c r="AU149" s="271" t="s">
        <v>88</v>
      </c>
      <c r="AV149" s="13" t="s">
        <v>88</v>
      </c>
      <c r="AW149" s="13" t="s">
        <v>40</v>
      </c>
      <c r="AX149" s="13" t="s">
        <v>78</v>
      </c>
      <c r="AY149" s="271" t="s">
        <v>202</v>
      </c>
    </row>
    <row r="150" s="14" customFormat="1">
      <c r="B150" s="272"/>
      <c r="C150" s="273"/>
      <c r="D150" s="248" t="s">
        <v>212</v>
      </c>
      <c r="E150" s="274" t="s">
        <v>76</v>
      </c>
      <c r="F150" s="275" t="s">
        <v>216</v>
      </c>
      <c r="G150" s="273"/>
      <c r="H150" s="276">
        <v>2044.7000000000001</v>
      </c>
      <c r="I150" s="277"/>
      <c r="J150" s="273"/>
      <c r="K150" s="273"/>
      <c r="L150" s="278"/>
      <c r="M150" s="279"/>
      <c r="N150" s="280"/>
      <c r="O150" s="280"/>
      <c r="P150" s="280"/>
      <c r="Q150" s="280"/>
      <c r="R150" s="280"/>
      <c r="S150" s="280"/>
      <c r="T150" s="281"/>
      <c r="AT150" s="282" t="s">
        <v>212</v>
      </c>
      <c r="AU150" s="282" t="s">
        <v>88</v>
      </c>
      <c r="AV150" s="14" t="s">
        <v>208</v>
      </c>
      <c r="AW150" s="14" t="s">
        <v>40</v>
      </c>
      <c r="AX150" s="14" t="s">
        <v>85</v>
      </c>
      <c r="AY150" s="282" t="s">
        <v>202</v>
      </c>
    </row>
    <row r="151" s="1" customFormat="1" ht="25.5" customHeight="1">
      <c r="B151" s="46"/>
      <c r="C151" s="236" t="s">
        <v>10</v>
      </c>
      <c r="D151" s="236" t="s">
        <v>204</v>
      </c>
      <c r="E151" s="237" t="s">
        <v>616</v>
      </c>
      <c r="F151" s="238" t="s">
        <v>617</v>
      </c>
      <c r="G151" s="239" t="s">
        <v>130</v>
      </c>
      <c r="H151" s="240">
        <v>30</v>
      </c>
      <c r="I151" s="241"/>
      <c r="J151" s="242">
        <f>ROUND(I151*H151,2)</f>
        <v>0</v>
      </c>
      <c r="K151" s="238" t="s">
        <v>207</v>
      </c>
      <c r="L151" s="72"/>
      <c r="M151" s="243" t="s">
        <v>76</v>
      </c>
      <c r="N151" s="244" t="s">
        <v>48</v>
      </c>
      <c r="O151" s="47"/>
      <c r="P151" s="245">
        <f>O151*H151</f>
        <v>0</v>
      </c>
      <c r="Q151" s="245">
        <v>1.0000000000000001E-05</v>
      </c>
      <c r="R151" s="245">
        <f>Q151*H151</f>
        <v>0.00030000000000000003</v>
      </c>
      <c r="S151" s="245">
        <v>0</v>
      </c>
      <c r="T151" s="246">
        <f>S151*H151</f>
        <v>0</v>
      </c>
      <c r="AR151" s="24" t="s">
        <v>208</v>
      </c>
      <c r="AT151" s="24" t="s">
        <v>204</v>
      </c>
      <c r="AU151" s="24" t="s">
        <v>88</v>
      </c>
      <c r="AY151" s="24" t="s">
        <v>202</v>
      </c>
      <c r="BE151" s="247">
        <f>IF(N151="základní",J151,0)</f>
        <v>0</v>
      </c>
      <c r="BF151" s="247">
        <f>IF(N151="snížená",J151,0)</f>
        <v>0</v>
      </c>
      <c r="BG151" s="247">
        <f>IF(N151="zákl. přenesená",J151,0)</f>
        <v>0</v>
      </c>
      <c r="BH151" s="247">
        <f>IF(N151="sníž. přenesená",J151,0)</f>
        <v>0</v>
      </c>
      <c r="BI151" s="247">
        <f>IF(N151="nulová",J151,0)</f>
        <v>0</v>
      </c>
      <c r="BJ151" s="24" t="s">
        <v>85</v>
      </c>
      <c r="BK151" s="247">
        <f>ROUND(I151*H151,2)</f>
        <v>0</v>
      </c>
      <c r="BL151" s="24" t="s">
        <v>208</v>
      </c>
      <c r="BM151" s="24" t="s">
        <v>692</v>
      </c>
    </row>
    <row r="152" s="13" customFormat="1">
      <c r="B152" s="261"/>
      <c r="C152" s="262"/>
      <c r="D152" s="248" t="s">
        <v>212</v>
      </c>
      <c r="E152" s="263" t="s">
        <v>76</v>
      </c>
      <c r="F152" s="264" t="s">
        <v>693</v>
      </c>
      <c r="G152" s="262"/>
      <c r="H152" s="265">
        <v>30</v>
      </c>
      <c r="I152" s="266"/>
      <c r="J152" s="262"/>
      <c r="K152" s="262"/>
      <c r="L152" s="267"/>
      <c r="M152" s="268"/>
      <c r="N152" s="269"/>
      <c r="O152" s="269"/>
      <c r="P152" s="269"/>
      <c r="Q152" s="269"/>
      <c r="R152" s="269"/>
      <c r="S152" s="269"/>
      <c r="T152" s="270"/>
      <c r="AT152" s="271" t="s">
        <v>212</v>
      </c>
      <c r="AU152" s="271" t="s">
        <v>88</v>
      </c>
      <c r="AV152" s="13" t="s">
        <v>88</v>
      </c>
      <c r="AW152" s="13" t="s">
        <v>40</v>
      </c>
      <c r="AX152" s="13" t="s">
        <v>78</v>
      </c>
      <c r="AY152" s="271" t="s">
        <v>202</v>
      </c>
    </row>
    <row r="153" s="14" customFormat="1">
      <c r="B153" s="272"/>
      <c r="C153" s="273"/>
      <c r="D153" s="248" t="s">
        <v>212</v>
      </c>
      <c r="E153" s="274" t="s">
        <v>76</v>
      </c>
      <c r="F153" s="275" t="s">
        <v>216</v>
      </c>
      <c r="G153" s="273"/>
      <c r="H153" s="276">
        <v>30</v>
      </c>
      <c r="I153" s="277"/>
      <c r="J153" s="273"/>
      <c r="K153" s="273"/>
      <c r="L153" s="278"/>
      <c r="M153" s="279"/>
      <c r="N153" s="280"/>
      <c r="O153" s="280"/>
      <c r="P153" s="280"/>
      <c r="Q153" s="280"/>
      <c r="R153" s="280"/>
      <c r="S153" s="280"/>
      <c r="T153" s="281"/>
      <c r="AT153" s="282" t="s">
        <v>212</v>
      </c>
      <c r="AU153" s="282" t="s">
        <v>88</v>
      </c>
      <c r="AV153" s="14" t="s">
        <v>208</v>
      </c>
      <c r="AW153" s="14" t="s">
        <v>40</v>
      </c>
      <c r="AX153" s="14" t="s">
        <v>85</v>
      </c>
      <c r="AY153" s="282" t="s">
        <v>202</v>
      </c>
    </row>
    <row r="154" s="1" customFormat="1" ht="16.5" customHeight="1">
      <c r="B154" s="46"/>
      <c r="C154" s="236" t="s">
        <v>253</v>
      </c>
      <c r="D154" s="236" t="s">
        <v>204</v>
      </c>
      <c r="E154" s="237" t="s">
        <v>619</v>
      </c>
      <c r="F154" s="238" t="s">
        <v>620</v>
      </c>
      <c r="G154" s="239" t="s">
        <v>130</v>
      </c>
      <c r="H154" s="240">
        <v>668.89999999999998</v>
      </c>
      <c r="I154" s="241"/>
      <c r="J154" s="242">
        <f>ROUND(I154*H154,2)</f>
        <v>0</v>
      </c>
      <c r="K154" s="238" t="s">
        <v>207</v>
      </c>
      <c r="L154" s="72"/>
      <c r="M154" s="243" t="s">
        <v>76</v>
      </c>
      <c r="N154" s="244" t="s">
        <v>48</v>
      </c>
      <c r="O154" s="47"/>
      <c r="P154" s="245">
        <f>O154*H154</f>
        <v>0</v>
      </c>
      <c r="Q154" s="245">
        <v>0.01375</v>
      </c>
      <c r="R154" s="245">
        <f>Q154*H154</f>
        <v>9.1973749999999992</v>
      </c>
      <c r="S154" s="245">
        <v>0</v>
      </c>
      <c r="T154" s="246">
        <f>S154*H154</f>
        <v>0</v>
      </c>
      <c r="AR154" s="24" t="s">
        <v>208</v>
      </c>
      <c r="AT154" s="24" t="s">
        <v>204</v>
      </c>
      <c r="AU154" s="24" t="s">
        <v>88</v>
      </c>
      <c r="AY154" s="24" t="s">
        <v>202</v>
      </c>
      <c r="BE154" s="247">
        <f>IF(N154="základní",J154,0)</f>
        <v>0</v>
      </c>
      <c r="BF154" s="247">
        <f>IF(N154="snížená",J154,0)</f>
        <v>0</v>
      </c>
      <c r="BG154" s="247">
        <f>IF(N154="zákl. přenesená",J154,0)</f>
        <v>0</v>
      </c>
      <c r="BH154" s="247">
        <f>IF(N154="sníž. přenesená",J154,0)</f>
        <v>0</v>
      </c>
      <c r="BI154" s="247">
        <f>IF(N154="nulová",J154,0)</f>
        <v>0</v>
      </c>
      <c r="BJ154" s="24" t="s">
        <v>85</v>
      </c>
      <c r="BK154" s="247">
        <f>ROUND(I154*H154,2)</f>
        <v>0</v>
      </c>
      <c r="BL154" s="24" t="s">
        <v>208</v>
      </c>
      <c r="BM154" s="24" t="s">
        <v>694</v>
      </c>
    </row>
    <row r="155" s="1" customFormat="1">
      <c r="B155" s="46"/>
      <c r="C155" s="74"/>
      <c r="D155" s="248" t="s">
        <v>210</v>
      </c>
      <c r="E155" s="74"/>
      <c r="F155" s="249" t="s">
        <v>622</v>
      </c>
      <c r="G155" s="74"/>
      <c r="H155" s="74"/>
      <c r="I155" s="204"/>
      <c r="J155" s="74"/>
      <c r="K155" s="74"/>
      <c r="L155" s="72"/>
      <c r="M155" s="250"/>
      <c r="N155" s="47"/>
      <c r="O155" s="47"/>
      <c r="P155" s="47"/>
      <c r="Q155" s="47"/>
      <c r="R155" s="47"/>
      <c r="S155" s="47"/>
      <c r="T155" s="95"/>
      <c r="AT155" s="24" t="s">
        <v>210</v>
      </c>
      <c r="AU155" s="24" t="s">
        <v>88</v>
      </c>
    </row>
    <row r="156" s="12" customFormat="1">
      <c r="B156" s="251"/>
      <c r="C156" s="252"/>
      <c r="D156" s="248" t="s">
        <v>212</v>
      </c>
      <c r="E156" s="253" t="s">
        <v>76</v>
      </c>
      <c r="F156" s="254" t="s">
        <v>213</v>
      </c>
      <c r="G156" s="252"/>
      <c r="H156" s="253" t="s">
        <v>76</v>
      </c>
      <c r="I156" s="255"/>
      <c r="J156" s="252"/>
      <c r="K156" s="252"/>
      <c r="L156" s="256"/>
      <c r="M156" s="257"/>
      <c r="N156" s="258"/>
      <c r="O156" s="258"/>
      <c r="P156" s="258"/>
      <c r="Q156" s="258"/>
      <c r="R156" s="258"/>
      <c r="S156" s="258"/>
      <c r="T156" s="259"/>
      <c r="AT156" s="260" t="s">
        <v>212</v>
      </c>
      <c r="AU156" s="260" t="s">
        <v>88</v>
      </c>
      <c r="AV156" s="12" t="s">
        <v>85</v>
      </c>
      <c r="AW156" s="12" t="s">
        <v>40</v>
      </c>
      <c r="AX156" s="12" t="s">
        <v>78</v>
      </c>
      <c r="AY156" s="260" t="s">
        <v>202</v>
      </c>
    </row>
    <row r="157" s="13" customFormat="1">
      <c r="B157" s="261"/>
      <c r="C157" s="262"/>
      <c r="D157" s="248" t="s">
        <v>212</v>
      </c>
      <c r="E157" s="263" t="s">
        <v>76</v>
      </c>
      <c r="F157" s="264" t="s">
        <v>695</v>
      </c>
      <c r="G157" s="262"/>
      <c r="H157" s="265">
        <v>668.89999999999998</v>
      </c>
      <c r="I157" s="266"/>
      <c r="J157" s="262"/>
      <c r="K157" s="262"/>
      <c r="L157" s="267"/>
      <c r="M157" s="268"/>
      <c r="N157" s="269"/>
      <c r="O157" s="269"/>
      <c r="P157" s="269"/>
      <c r="Q157" s="269"/>
      <c r="R157" s="269"/>
      <c r="S157" s="269"/>
      <c r="T157" s="270"/>
      <c r="AT157" s="271" t="s">
        <v>212</v>
      </c>
      <c r="AU157" s="271" t="s">
        <v>88</v>
      </c>
      <c r="AV157" s="13" t="s">
        <v>88</v>
      </c>
      <c r="AW157" s="13" t="s">
        <v>40</v>
      </c>
      <c r="AX157" s="13" t="s">
        <v>78</v>
      </c>
      <c r="AY157" s="271" t="s">
        <v>202</v>
      </c>
    </row>
    <row r="158" s="14" customFormat="1">
      <c r="B158" s="272"/>
      <c r="C158" s="273"/>
      <c r="D158" s="248" t="s">
        <v>212</v>
      </c>
      <c r="E158" s="274" t="s">
        <v>76</v>
      </c>
      <c r="F158" s="275" t="s">
        <v>216</v>
      </c>
      <c r="G158" s="273"/>
      <c r="H158" s="276">
        <v>668.89999999999998</v>
      </c>
      <c r="I158" s="277"/>
      <c r="J158" s="273"/>
      <c r="K158" s="273"/>
      <c r="L158" s="278"/>
      <c r="M158" s="279"/>
      <c r="N158" s="280"/>
      <c r="O158" s="280"/>
      <c r="P158" s="280"/>
      <c r="Q158" s="280"/>
      <c r="R158" s="280"/>
      <c r="S158" s="280"/>
      <c r="T158" s="281"/>
      <c r="AT158" s="282" t="s">
        <v>212</v>
      </c>
      <c r="AU158" s="282" t="s">
        <v>88</v>
      </c>
      <c r="AV158" s="14" t="s">
        <v>208</v>
      </c>
      <c r="AW158" s="14" t="s">
        <v>40</v>
      </c>
      <c r="AX158" s="14" t="s">
        <v>85</v>
      </c>
      <c r="AY158" s="282" t="s">
        <v>202</v>
      </c>
    </row>
    <row r="159" s="1" customFormat="1" ht="25.5" customHeight="1">
      <c r="B159" s="46"/>
      <c r="C159" s="236" t="s">
        <v>258</v>
      </c>
      <c r="D159" s="236" t="s">
        <v>204</v>
      </c>
      <c r="E159" s="237" t="s">
        <v>696</v>
      </c>
      <c r="F159" s="238" t="s">
        <v>697</v>
      </c>
      <c r="G159" s="239" t="s">
        <v>120</v>
      </c>
      <c r="H159" s="240">
        <v>56.5</v>
      </c>
      <c r="I159" s="241"/>
      <c r="J159" s="242">
        <f>ROUND(I159*H159,2)</f>
        <v>0</v>
      </c>
      <c r="K159" s="238" t="s">
        <v>207</v>
      </c>
      <c r="L159" s="72"/>
      <c r="M159" s="243" t="s">
        <v>76</v>
      </c>
      <c r="N159" s="244" t="s">
        <v>48</v>
      </c>
      <c r="O159" s="47"/>
      <c r="P159" s="245">
        <f>O159*H159</f>
        <v>0</v>
      </c>
      <c r="Q159" s="245">
        <v>0</v>
      </c>
      <c r="R159" s="245">
        <f>Q159*H159</f>
        <v>0</v>
      </c>
      <c r="S159" s="245">
        <v>0</v>
      </c>
      <c r="T159" s="246">
        <f>S159*H159</f>
        <v>0</v>
      </c>
      <c r="AR159" s="24" t="s">
        <v>208</v>
      </c>
      <c r="AT159" s="24" t="s">
        <v>204</v>
      </c>
      <c r="AU159" s="24" t="s">
        <v>88</v>
      </c>
      <c r="AY159" s="24" t="s">
        <v>202</v>
      </c>
      <c r="BE159" s="247">
        <f>IF(N159="základní",J159,0)</f>
        <v>0</v>
      </c>
      <c r="BF159" s="247">
        <f>IF(N159="snížená",J159,0)</f>
        <v>0</v>
      </c>
      <c r="BG159" s="247">
        <f>IF(N159="zákl. přenesená",J159,0)</f>
        <v>0</v>
      </c>
      <c r="BH159" s="247">
        <f>IF(N159="sníž. přenesená",J159,0)</f>
        <v>0</v>
      </c>
      <c r="BI159" s="247">
        <f>IF(N159="nulová",J159,0)</f>
        <v>0</v>
      </c>
      <c r="BJ159" s="24" t="s">
        <v>85</v>
      </c>
      <c r="BK159" s="247">
        <f>ROUND(I159*H159,2)</f>
        <v>0</v>
      </c>
      <c r="BL159" s="24" t="s">
        <v>208</v>
      </c>
      <c r="BM159" s="24" t="s">
        <v>698</v>
      </c>
    </row>
    <row r="160" s="13" customFormat="1">
      <c r="B160" s="261"/>
      <c r="C160" s="262"/>
      <c r="D160" s="248" t="s">
        <v>212</v>
      </c>
      <c r="E160" s="263" t="s">
        <v>76</v>
      </c>
      <c r="F160" s="264" t="s">
        <v>122</v>
      </c>
      <c r="G160" s="262"/>
      <c r="H160" s="265">
        <v>56.5</v>
      </c>
      <c r="I160" s="266"/>
      <c r="J160" s="262"/>
      <c r="K160" s="262"/>
      <c r="L160" s="267"/>
      <c r="M160" s="268"/>
      <c r="N160" s="269"/>
      <c r="O160" s="269"/>
      <c r="P160" s="269"/>
      <c r="Q160" s="269"/>
      <c r="R160" s="269"/>
      <c r="S160" s="269"/>
      <c r="T160" s="270"/>
      <c r="AT160" s="271" t="s">
        <v>212</v>
      </c>
      <c r="AU160" s="271" t="s">
        <v>88</v>
      </c>
      <c r="AV160" s="13" t="s">
        <v>88</v>
      </c>
      <c r="AW160" s="13" t="s">
        <v>40</v>
      </c>
      <c r="AX160" s="13" t="s">
        <v>78</v>
      </c>
      <c r="AY160" s="271" t="s">
        <v>202</v>
      </c>
    </row>
    <row r="161" s="14" customFormat="1">
      <c r="B161" s="272"/>
      <c r="C161" s="273"/>
      <c r="D161" s="248" t="s">
        <v>212</v>
      </c>
      <c r="E161" s="274" t="s">
        <v>76</v>
      </c>
      <c r="F161" s="275" t="s">
        <v>216</v>
      </c>
      <c r="G161" s="273"/>
      <c r="H161" s="276">
        <v>56.5</v>
      </c>
      <c r="I161" s="277"/>
      <c r="J161" s="273"/>
      <c r="K161" s="273"/>
      <c r="L161" s="278"/>
      <c r="M161" s="279"/>
      <c r="N161" s="280"/>
      <c r="O161" s="280"/>
      <c r="P161" s="280"/>
      <c r="Q161" s="280"/>
      <c r="R161" s="280"/>
      <c r="S161" s="280"/>
      <c r="T161" s="281"/>
      <c r="AT161" s="282" t="s">
        <v>212</v>
      </c>
      <c r="AU161" s="282" t="s">
        <v>88</v>
      </c>
      <c r="AV161" s="14" t="s">
        <v>208</v>
      </c>
      <c r="AW161" s="14" t="s">
        <v>40</v>
      </c>
      <c r="AX161" s="14" t="s">
        <v>85</v>
      </c>
      <c r="AY161" s="282" t="s">
        <v>202</v>
      </c>
    </row>
    <row r="162" s="1" customFormat="1" ht="16.5" customHeight="1">
      <c r="B162" s="46"/>
      <c r="C162" s="236" t="s">
        <v>271</v>
      </c>
      <c r="D162" s="236" t="s">
        <v>204</v>
      </c>
      <c r="E162" s="237" t="s">
        <v>699</v>
      </c>
      <c r="F162" s="238" t="s">
        <v>700</v>
      </c>
      <c r="G162" s="239" t="s">
        <v>120</v>
      </c>
      <c r="H162" s="240">
        <v>56.5</v>
      </c>
      <c r="I162" s="241"/>
      <c r="J162" s="242">
        <f>ROUND(I162*H162,2)</f>
        <v>0</v>
      </c>
      <c r="K162" s="238" t="s">
        <v>207</v>
      </c>
      <c r="L162" s="72"/>
      <c r="M162" s="243" t="s">
        <v>76</v>
      </c>
      <c r="N162" s="244" t="s">
        <v>48</v>
      </c>
      <c r="O162" s="47"/>
      <c r="P162" s="245">
        <f>O162*H162</f>
        <v>0</v>
      </c>
      <c r="Q162" s="245">
        <v>0</v>
      </c>
      <c r="R162" s="245">
        <f>Q162*H162</f>
        <v>0</v>
      </c>
      <c r="S162" s="245">
        <v>0</v>
      </c>
      <c r="T162" s="246">
        <f>S162*H162</f>
        <v>0</v>
      </c>
      <c r="AR162" s="24" t="s">
        <v>208</v>
      </c>
      <c r="AT162" s="24" t="s">
        <v>204</v>
      </c>
      <c r="AU162" s="24" t="s">
        <v>88</v>
      </c>
      <c r="AY162" s="24" t="s">
        <v>202</v>
      </c>
      <c r="BE162" s="247">
        <f>IF(N162="základní",J162,0)</f>
        <v>0</v>
      </c>
      <c r="BF162" s="247">
        <f>IF(N162="snížená",J162,0)</f>
        <v>0</v>
      </c>
      <c r="BG162" s="247">
        <f>IF(N162="zákl. přenesená",J162,0)</f>
        <v>0</v>
      </c>
      <c r="BH162" s="247">
        <f>IF(N162="sníž. přenesená",J162,0)</f>
        <v>0</v>
      </c>
      <c r="BI162" s="247">
        <f>IF(N162="nulová",J162,0)</f>
        <v>0</v>
      </c>
      <c r="BJ162" s="24" t="s">
        <v>85</v>
      </c>
      <c r="BK162" s="247">
        <f>ROUND(I162*H162,2)</f>
        <v>0</v>
      </c>
      <c r="BL162" s="24" t="s">
        <v>208</v>
      </c>
      <c r="BM162" s="24" t="s">
        <v>701</v>
      </c>
    </row>
    <row r="163" s="12" customFormat="1">
      <c r="B163" s="251"/>
      <c r="C163" s="252"/>
      <c r="D163" s="248" t="s">
        <v>212</v>
      </c>
      <c r="E163" s="253" t="s">
        <v>76</v>
      </c>
      <c r="F163" s="254" t="s">
        <v>424</v>
      </c>
      <c r="G163" s="252"/>
      <c r="H163" s="253" t="s">
        <v>76</v>
      </c>
      <c r="I163" s="255"/>
      <c r="J163" s="252"/>
      <c r="K163" s="252"/>
      <c r="L163" s="256"/>
      <c r="M163" s="257"/>
      <c r="N163" s="258"/>
      <c r="O163" s="258"/>
      <c r="P163" s="258"/>
      <c r="Q163" s="258"/>
      <c r="R163" s="258"/>
      <c r="S163" s="258"/>
      <c r="T163" s="259"/>
      <c r="AT163" s="260" t="s">
        <v>212</v>
      </c>
      <c r="AU163" s="260" t="s">
        <v>88</v>
      </c>
      <c r="AV163" s="12" t="s">
        <v>85</v>
      </c>
      <c r="AW163" s="12" t="s">
        <v>40</v>
      </c>
      <c r="AX163" s="12" t="s">
        <v>78</v>
      </c>
      <c r="AY163" s="260" t="s">
        <v>202</v>
      </c>
    </row>
    <row r="164" s="13" customFormat="1">
      <c r="B164" s="261"/>
      <c r="C164" s="262"/>
      <c r="D164" s="248" t="s">
        <v>212</v>
      </c>
      <c r="E164" s="263" t="s">
        <v>122</v>
      </c>
      <c r="F164" s="264" t="s">
        <v>702</v>
      </c>
      <c r="G164" s="262"/>
      <c r="H164" s="265">
        <v>56.5</v>
      </c>
      <c r="I164" s="266"/>
      <c r="J164" s="262"/>
      <c r="K164" s="262"/>
      <c r="L164" s="267"/>
      <c r="M164" s="268"/>
      <c r="N164" s="269"/>
      <c r="O164" s="269"/>
      <c r="P164" s="269"/>
      <c r="Q164" s="269"/>
      <c r="R164" s="269"/>
      <c r="S164" s="269"/>
      <c r="T164" s="270"/>
      <c r="AT164" s="271" t="s">
        <v>212</v>
      </c>
      <c r="AU164" s="271" t="s">
        <v>88</v>
      </c>
      <c r="AV164" s="13" t="s">
        <v>88</v>
      </c>
      <c r="AW164" s="13" t="s">
        <v>40</v>
      </c>
      <c r="AX164" s="13" t="s">
        <v>78</v>
      </c>
      <c r="AY164" s="271" t="s">
        <v>202</v>
      </c>
    </row>
    <row r="165" s="14" customFormat="1">
      <c r="B165" s="272"/>
      <c r="C165" s="273"/>
      <c r="D165" s="248" t="s">
        <v>212</v>
      </c>
      <c r="E165" s="274" t="s">
        <v>76</v>
      </c>
      <c r="F165" s="275" t="s">
        <v>216</v>
      </c>
      <c r="G165" s="273"/>
      <c r="H165" s="276">
        <v>56.5</v>
      </c>
      <c r="I165" s="277"/>
      <c r="J165" s="273"/>
      <c r="K165" s="273"/>
      <c r="L165" s="278"/>
      <c r="M165" s="279"/>
      <c r="N165" s="280"/>
      <c r="O165" s="280"/>
      <c r="P165" s="280"/>
      <c r="Q165" s="280"/>
      <c r="R165" s="280"/>
      <c r="S165" s="280"/>
      <c r="T165" s="281"/>
      <c r="AT165" s="282" t="s">
        <v>212</v>
      </c>
      <c r="AU165" s="282" t="s">
        <v>88</v>
      </c>
      <c r="AV165" s="14" t="s">
        <v>208</v>
      </c>
      <c r="AW165" s="14" t="s">
        <v>40</v>
      </c>
      <c r="AX165" s="14" t="s">
        <v>85</v>
      </c>
      <c r="AY165" s="282" t="s">
        <v>202</v>
      </c>
    </row>
    <row r="166" s="1" customFormat="1" ht="16.5" customHeight="1">
      <c r="B166" s="46"/>
      <c r="C166" s="236" t="s">
        <v>9</v>
      </c>
      <c r="D166" s="236" t="s">
        <v>204</v>
      </c>
      <c r="E166" s="237" t="s">
        <v>629</v>
      </c>
      <c r="F166" s="238" t="s">
        <v>630</v>
      </c>
      <c r="G166" s="239" t="s">
        <v>120</v>
      </c>
      <c r="H166" s="240">
        <v>475</v>
      </c>
      <c r="I166" s="241"/>
      <c r="J166" s="242">
        <f>ROUND(I166*H166,2)</f>
        <v>0</v>
      </c>
      <c r="K166" s="238" t="s">
        <v>76</v>
      </c>
      <c r="L166" s="72"/>
      <c r="M166" s="243" t="s">
        <v>76</v>
      </c>
      <c r="N166" s="244" t="s">
        <v>48</v>
      </c>
      <c r="O166" s="47"/>
      <c r="P166" s="245">
        <f>O166*H166</f>
        <v>0</v>
      </c>
      <c r="Q166" s="245">
        <v>0</v>
      </c>
      <c r="R166" s="245">
        <f>Q166*H166</f>
        <v>0</v>
      </c>
      <c r="S166" s="245">
        <v>0</v>
      </c>
      <c r="T166" s="246">
        <f>S166*H166</f>
        <v>0</v>
      </c>
      <c r="AR166" s="24" t="s">
        <v>208</v>
      </c>
      <c r="AT166" s="24" t="s">
        <v>204</v>
      </c>
      <c r="AU166" s="24" t="s">
        <v>88</v>
      </c>
      <c r="AY166" s="24" t="s">
        <v>202</v>
      </c>
      <c r="BE166" s="247">
        <f>IF(N166="základní",J166,0)</f>
        <v>0</v>
      </c>
      <c r="BF166" s="247">
        <f>IF(N166="snížená",J166,0)</f>
        <v>0</v>
      </c>
      <c r="BG166" s="247">
        <f>IF(N166="zákl. přenesená",J166,0)</f>
        <v>0</v>
      </c>
      <c r="BH166" s="247">
        <f>IF(N166="sníž. přenesená",J166,0)</f>
        <v>0</v>
      </c>
      <c r="BI166" s="247">
        <f>IF(N166="nulová",J166,0)</f>
        <v>0</v>
      </c>
      <c r="BJ166" s="24" t="s">
        <v>85</v>
      </c>
      <c r="BK166" s="247">
        <f>ROUND(I166*H166,2)</f>
        <v>0</v>
      </c>
      <c r="BL166" s="24" t="s">
        <v>208</v>
      </c>
      <c r="BM166" s="24" t="s">
        <v>703</v>
      </c>
    </row>
    <row r="167" s="12" customFormat="1">
      <c r="B167" s="251"/>
      <c r="C167" s="252"/>
      <c r="D167" s="248" t="s">
        <v>212</v>
      </c>
      <c r="E167" s="253" t="s">
        <v>76</v>
      </c>
      <c r="F167" s="254" t="s">
        <v>424</v>
      </c>
      <c r="G167" s="252"/>
      <c r="H167" s="253" t="s">
        <v>76</v>
      </c>
      <c r="I167" s="255"/>
      <c r="J167" s="252"/>
      <c r="K167" s="252"/>
      <c r="L167" s="256"/>
      <c r="M167" s="257"/>
      <c r="N167" s="258"/>
      <c r="O167" s="258"/>
      <c r="P167" s="258"/>
      <c r="Q167" s="258"/>
      <c r="R167" s="258"/>
      <c r="S167" s="258"/>
      <c r="T167" s="259"/>
      <c r="AT167" s="260" t="s">
        <v>212</v>
      </c>
      <c r="AU167" s="260" t="s">
        <v>88</v>
      </c>
      <c r="AV167" s="12" t="s">
        <v>85</v>
      </c>
      <c r="AW167" s="12" t="s">
        <v>40</v>
      </c>
      <c r="AX167" s="12" t="s">
        <v>78</v>
      </c>
      <c r="AY167" s="260" t="s">
        <v>202</v>
      </c>
    </row>
    <row r="168" s="13" customFormat="1">
      <c r="B168" s="261"/>
      <c r="C168" s="262"/>
      <c r="D168" s="248" t="s">
        <v>212</v>
      </c>
      <c r="E168" s="263" t="s">
        <v>76</v>
      </c>
      <c r="F168" s="264" t="s">
        <v>704</v>
      </c>
      <c r="G168" s="262"/>
      <c r="H168" s="265">
        <v>475</v>
      </c>
      <c r="I168" s="266"/>
      <c r="J168" s="262"/>
      <c r="K168" s="262"/>
      <c r="L168" s="267"/>
      <c r="M168" s="268"/>
      <c r="N168" s="269"/>
      <c r="O168" s="269"/>
      <c r="P168" s="269"/>
      <c r="Q168" s="269"/>
      <c r="R168" s="269"/>
      <c r="S168" s="269"/>
      <c r="T168" s="270"/>
      <c r="AT168" s="271" t="s">
        <v>212</v>
      </c>
      <c r="AU168" s="271" t="s">
        <v>88</v>
      </c>
      <c r="AV168" s="13" t="s">
        <v>88</v>
      </c>
      <c r="AW168" s="13" t="s">
        <v>40</v>
      </c>
      <c r="AX168" s="13" t="s">
        <v>78</v>
      </c>
      <c r="AY168" s="271" t="s">
        <v>202</v>
      </c>
    </row>
    <row r="169" s="14" customFormat="1">
      <c r="B169" s="272"/>
      <c r="C169" s="273"/>
      <c r="D169" s="248" t="s">
        <v>212</v>
      </c>
      <c r="E169" s="274" t="s">
        <v>76</v>
      </c>
      <c r="F169" s="275" t="s">
        <v>216</v>
      </c>
      <c r="G169" s="273"/>
      <c r="H169" s="276">
        <v>475</v>
      </c>
      <c r="I169" s="277"/>
      <c r="J169" s="273"/>
      <c r="K169" s="273"/>
      <c r="L169" s="278"/>
      <c r="M169" s="279"/>
      <c r="N169" s="280"/>
      <c r="O169" s="280"/>
      <c r="P169" s="280"/>
      <c r="Q169" s="280"/>
      <c r="R169" s="280"/>
      <c r="S169" s="280"/>
      <c r="T169" s="281"/>
      <c r="AT169" s="282" t="s">
        <v>212</v>
      </c>
      <c r="AU169" s="282" t="s">
        <v>88</v>
      </c>
      <c r="AV169" s="14" t="s">
        <v>208</v>
      </c>
      <c r="AW169" s="14" t="s">
        <v>40</v>
      </c>
      <c r="AX169" s="14" t="s">
        <v>85</v>
      </c>
      <c r="AY169" s="282" t="s">
        <v>202</v>
      </c>
    </row>
    <row r="170" s="1" customFormat="1" ht="51" customHeight="1">
      <c r="B170" s="46"/>
      <c r="C170" s="236" t="s">
        <v>282</v>
      </c>
      <c r="D170" s="236" t="s">
        <v>204</v>
      </c>
      <c r="E170" s="237" t="s">
        <v>705</v>
      </c>
      <c r="F170" s="238" t="s">
        <v>706</v>
      </c>
      <c r="G170" s="239" t="s">
        <v>130</v>
      </c>
      <c r="H170" s="240">
        <v>74.5</v>
      </c>
      <c r="I170" s="241"/>
      <c r="J170" s="242">
        <f>ROUND(I170*H170,2)</f>
        <v>0</v>
      </c>
      <c r="K170" s="238" t="s">
        <v>207</v>
      </c>
      <c r="L170" s="72"/>
      <c r="M170" s="243" t="s">
        <v>76</v>
      </c>
      <c r="N170" s="244" t="s">
        <v>48</v>
      </c>
      <c r="O170" s="47"/>
      <c r="P170" s="245">
        <f>O170*H170</f>
        <v>0</v>
      </c>
      <c r="Q170" s="245">
        <v>0</v>
      </c>
      <c r="R170" s="245">
        <f>Q170*H170</f>
        <v>0</v>
      </c>
      <c r="S170" s="245">
        <v>0.126</v>
      </c>
      <c r="T170" s="246">
        <f>S170*H170</f>
        <v>9.3870000000000005</v>
      </c>
      <c r="AR170" s="24" t="s">
        <v>208</v>
      </c>
      <c r="AT170" s="24" t="s">
        <v>204</v>
      </c>
      <c r="AU170" s="24" t="s">
        <v>88</v>
      </c>
      <c r="AY170" s="24" t="s">
        <v>202</v>
      </c>
      <c r="BE170" s="247">
        <f>IF(N170="základní",J170,0)</f>
        <v>0</v>
      </c>
      <c r="BF170" s="247">
        <f>IF(N170="snížená",J170,0)</f>
        <v>0</v>
      </c>
      <c r="BG170" s="247">
        <f>IF(N170="zákl. přenesená",J170,0)</f>
        <v>0</v>
      </c>
      <c r="BH170" s="247">
        <f>IF(N170="sníž. přenesená",J170,0)</f>
        <v>0</v>
      </c>
      <c r="BI170" s="247">
        <f>IF(N170="nulová",J170,0)</f>
        <v>0</v>
      </c>
      <c r="BJ170" s="24" t="s">
        <v>85</v>
      </c>
      <c r="BK170" s="247">
        <f>ROUND(I170*H170,2)</f>
        <v>0</v>
      </c>
      <c r="BL170" s="24" t="s">
        <v>208</v>
      </c>
      <c r="BM170" s="24" t="s">
        <v>707</v>
      </c>
    </row>
    <row r="171" s="12" customFormat="1">
      <c r="B171" s="251"/>
      <c r="C171" s="252"/>
      <c r="D171" s="248" t="s">
        <v>212</v>
      </c>
      <c r="E171" s="253" t="s">
        <v>76</v>
      </c>
      <c r="F171" s="254" t="s">
        <v>708</v>
      </c>
      <c r="G171" s="252"/>
      <c r="H171" s="253" t="s">
        <v>76</v>
      </c>
      <c r="I171" s="255"/>
      <c r="J171" s="252"/>
      <c r="K171" s="252"/>
      <c r="L171" s="256"/>
      <c r="M171" s="257"/>
      <c r="N171" s="258"/>
      <c r="O171" s="258"/>
      <c r="P171" s="258"/>
      <c r="Q171" s="258"/>
      <c r="R171" s="258"/>
      <c r="S171" s="258"/>
      <c r="T171" s="259"/>
      <c r="AT171" s="260" t="s">
        <v>212</v>
      </c>
      <c r="AU171" s="260" t="s">
        <v>88</v>
      </c>
      <c r="AV171" s="12" t="s">
        <v>85</v>
      </c>
      <c r="AW171" s="12" t="s">
        <v>40</v>
      </c>
      <c r="AX171" s="12" t="s">
        <v>78</v>
      </c>
      <c r="AY171" s="260" t="s">
        <v>202</v>
      </c>
    </row>
    <row r="172" s="13" customFormat="1">
      <c r="B172" s="261"/>
      <c r="C172" s="262"/>
      <c r="D172" s="248" t="s">
        <v>212</v>
      </c>
      <c r="E172" s="263" t="s">
        <v>76</v>
      </c>
      <c r="F172" s="264" t="s">
        <v>709</v>
      </c>
      <c r="G172" s="262"/>
      <c r="H172" s="265">
        <v>74.5</v>
      </c>
      <c r="I172" s="266"/>
      <c r="J172" s="262"/>
      <c r="K172" s="262"/>
      <c r="L172" s="267"/>
      <c r="M172" s="268"/>
      <c r="N172" s="269"/>
      <c r="O172" s="269"/>
      <c r="P172" s="269"/>
      <c r="Q172" s="269"/>
      <c r="R172" s="269"/>
      <c r="S172" s="269"/>
      <c r="T172" s="270"/>
      <c r="AT172" s="271" t="s">
        <v>212</v>
      </c>
      <c r="AU172" s="271" t="s">
        <v>88</v>
      </c>
      <c r="AV172" s="13" t="s">
        <v>88</v>
      </c>
      <c r="AW172" s="13" t="s">
        <v>40</v>
      </c>
      <c r="AX172" s="13" t="s">
        <v>78</v>
      </c>
      <c r="AY172" s="271" t="s">
        <v>202</v>
      </c>
    </row>
    <row r="173" s="14" customFormat="1">
      <c r="B173" s="272"/>
      <c r="C173" s="273"/>
      <c r="D173" s="248" t="s">
        <v>212</v>
      </c>
      <c r="E173" s="274" t="s">
        <v>76</v>
      </c>
      <c r="F173" s="275" t="s">
        <v>216</v>
      </c>
      <c r="G173" s="273"/>
      <c r="H173" s="276">
        <v>74.5</v>
      </c>
      <c r="I173" s="277"/>
      <c r="J173" s="273"/>
      <c r="K173" s="273"/>
      <c r="L173" s="278"/>
      <c r="M173" s="279"/>
      <c r="N173" s="280"/>
      <c r="O173" s="280"/>
      <c r="P173" s="280"/>
      <c r="Q173" s="280"/>
      <c r="R173" s="280"/>
      <c r="S173" s="280"/>
      <c r="T173" s="281"/>
      <c r="AT173" s="282" t="s">
        <v>212</v>
      </c>
      <c r="AU173" s="282" t="s">
        <v>88</v>
      </c>
      <c r="AV173" s="14" t="s">
        <v>208</v>
      </c>
      <c r="AW173" s="14" t="s">
        <v>40</v>
      </c>
      <c r="AX173" s="14" t="s">
        <v>85</v>
      </c>
      <c r="AY173" s="282" t="s">
        <v>202</v>
      </c>
    </row>
    <row r="174" s="1" customFormat="1" ht="51" customHeight="1">
      <c r="B174" s="46"/>
      <c r="C174" s="236" t="s">
        <v>288</v>
      </c>
      <c r="D174" s="236" t="s">
        <v>204</v>
      </c>
      <c r="E174" s="237" t="s">
        <v>633</v>
      </c>
      <c r="F174" s="238" t="s">
        <v>634</v>
      </c>
      <c r="G174" s="239" t="s">
        <v>120</v>
      </c>
      <c r="H174" s="240">
        <v>878.60000000000002</v>
      </c>
      <c r="I174" s="241"/>
      <c r="J174" s="242">
        <f>ROUND(I174*H174,2)</f>
        <v>0</v>
      </c>
      <c r="K174" s="238" t="s">
        <v>76</v>
      </c>
      <c r="L174" s="72"/>
      <c r="M174" s="243" t="s">
        <v>76</v>
      </c>
      <c r="N174" s="244" t="s">
        <v>48</v>
      </c>
      <c r="O174" s="47"/>
      <c r="P174" s="245">
        <f>O174*H174</f>
        <v>0</v>
      </c>
      <c r="Q174" s="245">
        <v>0.089779999999999999</v>
      </c>
      <c r="R174" s="245">
        <f>Q174*H174</f>
        <v>78.880707999999998</v>
      </c>
      <c r="S174" s="245">
        <v>0</v>
      </c>
      <c r="T174" s="246">
        <f>S174*H174</f>
        <v>0</v>
      </c>
      <c r="AR174" s="24" t="s">
        <v>208</v>
      </c>
      <c r="AT174" s="24" t="s">
        <v>204</v>
      </c>
      <c r="AU174" s="24" t="s">
        <v>88</v>
      </c>
      <c r="AY174" s="24" t="s">
        <v>202</v>
      </c>
      <c r="BE174" s="247">
        <f>IF(N174="základní",J174,0)</f>
        <v>0</v>
      </c>
      <c r="BF174" s="247">
        <f>IF(N174="snížená",J174,0)</f>
        <v>0</v>
      </c>
      <c r="BG174" s="247">
        <f>IF(N174="zákl. přenesená",J174,0)</f>
        <v>0</v>
      </c>
      <c r="BH174" s="247">
        <f>IF(N174="sníž. přenesená",J174,0)</f>
        <v>0</v>
      </c>
      <c r="BI174" s="247">
        <f>IF(N174="nulová",J174,0)</f>
        <v>0</v>
      </c>
      <c r="BJ174" s="24" t="s">
        <v>85</v>
      </c>
      <c r="BK174" s="247">
        <f>ROUND(I174*H174,2)</f>
        <v>0</v>
      </c>
      <c r="BL174" s="24" t="s">
        <v>208</v>
      </c>
      <c r="BM174" s="24" t="s">
        <v>710</v>
      </c>
    </row>
    <row r="175" s="12" customFormat="1">
      <c r="B175" s="251"/>
      <c r="C175" s="252"/>
      <c r="D175" s="248" t="s">
        <v>212</v>
      </c>
      <c r="E175" s="253" t="s">
        <v>76</v>
      </c>
      <c r="F175" s="254" t="s">
        <v>424</v>
      </c>
      <c r="G175" s="252"/>
      <c r="H175" s="253" t="s">
        <v>76</v>
      </c>
      <c r="I175" s="255"/>
      <c r="J175" s="252"/>
      <c r="K175" s="252"/>
      <c r="L175" s="256"/>
      <c r="M175" s="257"/>
      <c r="N175" s="258"/>
      <c r="O175" s="258"/>
      <c r="P175" s="258"/>
      <c r="Q175" s="258"/>
      <c r="R175" s="258"/>
      <c r="S175" s="258"/>
      <c r="T175" s="259"/>
      <c r="AT175" s="260" t="s">
        <v>212</v>
      </c>
      <c r="AU175" s="260" t="s">
        <v>88</v>
      </c>
      <c r="AV175" s="12" t="s">
        <v>85</v>
      </c>
      <c r="AW175" s="12" t="s">
        <v>40</v>
      </c>
      <c r="AX175" s="12" t="s">
        <v>78</v>
      </c>
      <c r="AY175" s="260" t="s">
        <v>202</v>
      </c>
    </row>
    <row r="176" s="13" customFormat="1">
      <c r="B176" s="261"/>
      <c r="C176" s="262"/>
      <c r="D176" s="248" t="s">
        <v>212</v>
      </c>
      <c r="E176" s="263" t="s">
        <v>76</v>
      </c>
      <c r="F176" s="264" t="s">
        <v>711</v>
      </c>
      <c r="G176" s="262"/>
      <c r="H176" s="265">
        <v>878.60000000000002</v>
      </c>
      <c r="I176" s="266"/>
      <c r="J176" s="262"/>
      <c r="K176" s="262"/>
      <c r="L176" s="267"/>
      <c r="M176" s="268"/>
      <c r="N176" s="269"/>
      <c r="O176" s="269"/>
      <c r="P176" s="269"/>
      <c r="Q176" s="269"/>
      <c r="R176" s="269"/>
      <c r="S176" s="269"/>
      <c r="T176" s="270"/>
      <c r="AT176" s="271" t="s">
        <v>212</v>
      </c>
      <c r="AU176" s="271" t="s">
        <v>88</v>
      </c>
      <c r="AV176" s="13" t="s">
        <v>88</v>
      </c>
      <c r="AW176" s="13" t="s">
        <v>40</v>
      </c>
      <c r="AX176" s="13" t="s">
        <v>78</v>
      </c>
      <c r="AY176" s="271" t="s">
        <v>202</v>
      </c>
    </row>
    <row r="177" s="14" customFormat="1">
      <c r="B177" s="272"/>
      <c r="C177" s="273"/>
      <c r="D177" s="248" t="s">
        <v>212</v>
      </c>
      <c r="E177" s="274" t="s">
        <v>76</v>
      </c>
      <c r="F177" s="275" t="s">
        <v>216</v>
      </c>
      <c r="G177" s="273"/>
      <c r="H177" s="276">
        <v>878.60000000000002</v>
      </c>
      <c r="I177" s="277"/>
      <c r="J177" s="273"/>
      <c r="K177" s="273"/>
      <c r="L177" s="278"/>
      <c r="M177" s="279"/>
      <c r="N177" s="280"/>
      <c r="O177" s="280"/>
      <c r="P177" s="280"/>
      <c r="Q177" s="280"/>
      <c r="R177" s="280"/>
      <c r="S177" s="280"/>
      <c r="T177" s="281"/>
      <c r="AT177" s="282" t="s">
        <v>212</v>
      </c>
      <c r="AU177" s="282" t="s">
        <v>88</v>
      </c>
      <c r="AV177" s="14" t="s">
        <v>208</v>
      </c>
      <c r="AW177" s="14" t="s">
        <v>40</v>
      </c>
      <c r="AX177" s="14" t="s">
        <v>85</v>
      </c>
      <c r="AY177" s="282" t="s">
        <v>202</v>
      </c>
    </row>
    <row r="178" s="11" customFormat="1" ht="29.88" customHeight="1">
      <c r="B178" s="220"/>
      <c r="C178" s="221"/>
      <c r="D178" s="222" t="s">
        <v>77</v>
      </c>
      <c r="E178" s="234" t="s">
        <v>495</v>
      </c>
      <c r="F178" s="234" t="s">
        <v>496</v>
      </c>
      <c r="G178" s="221"/>
      <c r="H178" s="221"/>
      <c r="I178" s="224"/>
      <c r="J178" s="235">
        <f>BK178</f>
        <v>0</v>
      </c>
      <c r="K178" s="221"/>
      <c r="L178" s="226"/>
      <c r="M178" s="227"/>
      <c r="N178" s="228"/>
      <c r="O178" s="228"/>
      <c r="P178" s="229">
        <f>P179</f>
        <v>0</v>
      </c>
      <c r="Q178" s="228"/>
      <c r="R178" s="229">
        <f>R179</f>
        <v>0</v>
      </c>
      <c r="S178" s="228"/>
      <c r="T178" s="230">
        <f>T179</f>
        <v>0</v>
      </c>
      <c r="AR178" s="231" t="s">
        <v>85</v>
      </c>
      <c r="AT178" s="232" t="s">
        <v>77</v>
      </c>
      <c r="AU178" s="232" t="s">
        <v>85</v>
      </c>
      <c r="AY178" s="231" t="s">
        <v>202</v>
      </c>
      <c r="BK178" s="233">
        <f>BK179</f>
        <v>0</v>
      </c>
    </row>
    <row r="179" s="1" customFormat="1" ht="25.5" customHeight="1">
      <c r="B179" s="46"/>
      <c r="C179" s="236" t="s">
        <v>298</v>
      </c>
      <c r="D179" s="236" t="s">
        <v>204</v>
      </c>
      <c r="E179" s="237" t="s">
        <v>498</v>
      </c>
      <c r="F179" s="238" t="s">
        <v>499</v>
      </c>
      <c r="G179" s="239" t="s">
        <v>285</v>
      </c>
      <c r="H179" s="240">
        <v>174.226</v>
      </c>
      <c r="I179" s="241"/>
      <c r="J179" s="242">
        <f>ROUND(I179*H179,2)</f>
        <v>0</v>
      </c>
      <c r="K179" s="238" t="s">
        <v>207</v>
      </c>
      <c r="L179" s="72"/>
      <c r="M179" s="243" t="s">
        <v>76</v>
      </c>
      <c r="N179" s="296" t="s">
        <v>48</v>
      </c>
      <c r="O179" s="297"/>
      <c r="P179" s="298">
        <f>O179*H179</f>
        <v>0</v>
      </c>
      <c r="Q179" s="298">
        <v>0</v>
      </c>
      <c r="R179" s="298">
        <f>Q179*H179</f>
        <v>0</v>
      </c>
      <c r="S179" s="298">
        <v>0</v>
      </c>
      <c r="T179" s="299">
        <f>S179*H179</f>
        <v>0</v>
      </c>
      <c r="AR179" s="24" t="s">
        <v>208</v>
      </c>
      <c r="AT179" s="24" t="s">
        <v>204</v>
      </c>
      <c r="AU179" s="24" t="s">
        <v>88</v>
      </c>
      <c r="AY179" s="24" t="s">
        <v>202</v>
      </c>
      <c r="BE179" s="247">
        <f>IF(N179="základní",J179,0)</f>
        <v>0</v>
      </c>
      <c r="BF179" s="247">
        <f>IF(N179="snížená",J179,0)</f>
        <v>0</v>
      </c>
      <c r="BG179" s="247">
        <f>IF(N179="zákl. přenesená",J179,0)</f>
        <v>0</v>
      </c>
      <c r="BH179" s="247">
        <f>IF(N179="sníž. přenesená",J179,0)</f>
        <v>0</v>
      </c>
      <c r="BI179" s="247">
        <f>IF(N179="nulová",J179,0)</f>
        <v>0</v>
      </c>
      <c r="BJ179" s="24" t="s">
        <v>85</v>
      </c>
      <c r="BK179" s="247">
        <f>ROUND(I179*H179,2)</f>
        <v>0</v>
      </c>
      <c r="BL179" s="24" t="s">
        <v>208</v>
      </c>
      <c r="BM179" s="24" t="s">
        <v>712</v>
      </c>
    </row>
    <row r="180" s="1" customFormat="1" ht="6.96" customHeight="1">
      <c r="B180" s="67"/>
      <c r="C180" s="68"/>
      <c r="D180" s="68"/>
      <c r="E180" s="68"/>
      <c r="F180" s="68"/>
      <c r="G180" s="68"/>
      <c r="H180" s="68"/>
      <c r="I180" s="179"/>
      <c r="J180" s="68"/>
      <c r="K180" s="68"/>
      <c r="L180" s="72"/>
    </row>
  </sheetData>
  <sheetProtection sheet="1" autoFilter="0" formatColumns="0" formatRows="0" objects="1" scenarios="1" spinCount="100000" saltValue="+2l4nm8uIkLTy9zSd8A4ROCHw4RLzOj9dwEZuERGRDnxGDdpuYe5lQv212xkQn3ey8SyUb7wrAv4bj/ohCdnvg==" hashValue="doB8XmBYs1epbT6249KWJBZGSNXHI8AFrL1ITcEt4PXuPzBbz/rm1w7uQ1LtXZBjDiQ4sCov1JfR4XH7JML+9Q==" algorithmName="SHA-512" password="CC35"/>
  <autoFilter ref="C86:K179"/>
  <mergeCells count="13">
    <mergeCell ref="E7:H7"/>
    <mergeCell ref="E9:H9"/>
    <mergeCell ref="E11:H11"/>
    <mergeCell ref="E26:H26"/>
    <mergeCell ref="E47:H47"/>
    <mergeCell ref="E49:H49"/>
    <mergeCell ref="E51:H51"/>
    <mergeCell ref="J55:J56"/>
    <mergeCell ref="E75:H75"/>
    <mergeCell ref="E77:H77"/>
    <mergeCell ref="E79:H79"/>
    <mergeCell ref="G1:H1"/>
    <mergeCell ref="L2:V2"/>
  </mergeCells>
  <hyperlinks>
    <hyperlink ref="F1:G1" location="C2" display="1) Krycí list soupisu"/>
    <hyperlink ref="G1:H1" location="C58" display="2) Rekapitulace"/>
    <hyperlink ref="J1" location="C86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48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1"/>
      <c r="B1" s="149"/>
      <c r="C1" s="149"/>
      <c r="D1" s="150" t="s">
        <v>1</v>
      </c>
      <c r="E1" s="149"/>
      <c r="F1" s="151" t="s">
        <v>113</v>
      </c>
      <c r="G1" s="151" t="s">
        <v>114</v>
      </c>
      <c r="H1" s="151"/>
      <c r="I1" s="152"/>
      <c r="J1" s="151" t="s">
        <v>115</v>
      </c>
      <c r="K1" s="150" t="s">
        <v>116</v>
      </c>
      <c r="L1" s="151" t="s">
        <v>117</v>
      </c>
      <c r="M1" s="151"/>
      <c r="N1" s="151"/>
      <c r="O1" s="151"/>
      <c r="P1" s="151"/>
      <c r="Q1" s="151"/>
      <c r="R1" s="151"/>
      <c r="S1" s="151"/>
      <c r="T1" s="151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ht="36.96" customHeight="1">
      <c r="L2"/>
      <c r="AT2" s="24" t="s">
        <v>112</v>
      </c>
    </row>
    <row r="3" ht="6.96" customHeight="1">
      <c r="B3" s="25"/>
      <c r="C3" s="26"/>
      <c r="D3" s="26"/>
      <c r="E3" s="26"/>
      <c r="F3" s="26"/>
      <c r="G3" s="26"/>
      <c r="H3" s="26"/>
      <c r="I3" s="154"/>
      <c r="J3" s="26"/>
      <c r="K3" s="27"/>
      <c r="AT3" s="24" t="s">
        <v>88</v>
      </c>
    </row>
    <row r="4" ht="36.96" customHeight="1">
      <c r="B4" s="28"/>
      <c r="C4" s="29"/>
      <c r="D4" s="30" t="s">
        <v>126</v>
      </c>
      <c r="E4" s="29"/>
      <c r="F4" s="29"/>
      <c r="G4" s="29"/>
      <c r="H4" s="29"/>
      <c r="I4" s="155"/>
      <c r="J4" s="29"/>
      <c r="K4" s="31"/>
      <c r="M4" s="32" t="s">
        <v>12</v>
      </c>
      <c r="AT4" s="24" t="s">
        <v>6</v>
      </c>
    </row>
    <row r="5" ht="6.96" customHeight="1">
      <c r="B5" s="28"/>
      <c r="C5" s="29"/>
      <c r="D5" s="29"/>
      <c r="E5" s="29"/>
      <c r="F5" s="29"/>
      <c r="G5" s="29"/>
      <c r="H5" s="29"/>
      <c r="I5" s="155"/>
      <c r="J5" s="29"/>
      <c r="K5" s="31"/>
    </row>
    <row r="6">
      <c r="B6" s="28"/>
      <c r="C6" s="29"/>
      <c r="D6" s="40" t="s">
        <v>18</v>
      </c>
      <c r="E6" s="29"/>
      <c r="F6" s="29"/>
      <c r="G6" s="29"/>
      <c r="H6" s="29"/>
      <c r="I6" s="155"/>
      <c r="J6" s="29"/>
      <c r="K6" s="31"/>
    </row>
    <row r="7" ht="16.5" customHeight="1">
      <c r="B7" s="28"/>
      <c r="C7" s="29"/>
      <c r="D7" s="29"/>
      <c r="E7" s="156" t="str">
        <f>'Rekapitulace stavby'!K6</f>
        <v>Cyklostezka podél silnice II/606 v Pomezí nad Ohří - I. a III. etapa - část KSÚS</v>
      </c>
      <c r="F7" s="40"/>
      <c r="G7" s="40"/>
      <c r="H7" s="40"/>
      <c r="I7" s="155"/>
      <c r="J7" s="29"/>
      <c r="K7" s="31"/>
    </row>
    <row r="8">
      <c r="B8" s="28"/>
      <c r="C8" s="29"/>
      <c r="D8" s="40" t="s">
        <v>139</v>
      </c>
      <c r="E8" s="29"/>
      <c r="F8" s="29"/>
      <c r="G8" s="29"/>
      <c r="H8" s="29"/>
      <c r="I8" s="155"/>
      <c r="J8" s="29"/>
      <c r="K8" s="31"/>
    </row>
    <row r="9" s="1" customFormat="1" ht="16.5" customHeight="1">
      <c r="B9" s="46"/>
      <c r="C9" s="47"/>
      <c r="D9" s="47"/>
      <c r="E9" s="156" t="s">
        <v>713</v>
      </c>
      <c r="F9" s="47"/>
      <c r="G9" s="47"/>
      <c r="H9" s="47"/>
      <c r="I9" s="157"/>
      <c r="J9" s="47"/>
      <c r="K9" s="51"/>
    </row>
    <row r="10" s="1" customFormat="1">
      <c r="B10" s="46"/>
      <c r="C10" s="47"/>
      <c r="D10" s="40" t="s">
        <v>146</v>
      </c>
      <c r="E10" s="47"/>
      <c r="F10" s="47"/>
      <c r="G10" s="47"/>
      <c r="H10" s="47"/>
      <c r="I10" s="157"/>
      <c r="J10" s="47"/>
      <c r="K10" s="51"/>
    </row>
    <row r="11" s="1" customFormat="1" ht="36.96" customHeight="1">
      <c r="B11" s="46"/>
      <c r="C11" s="47"/>
      <c r="D11" s="47"/>
      <c r="E11" s="158" t="s">
        <v>714</v>
      </c>
      <c r="F11" s="47"/>
      <c r="G11" s="47"/>
      <c r="H11" s="47"/>
      <c r="I11" s="157"/>
      <c r="J11" s="47"/>
      <c r="K11" s="51"/>
    </row>
    <row r="12" s="1" customFormat="1">
      <c r="B12" s="46"/>
      <c r="C12" s="47"/>
      <c r="D12" s="47"/>
      <c r="E12" s="47"/>
      <c r="F12" s="47"/>
      <c r="G12" s="47"/>
      <c r="H12" s="47"/>
      <c r="I12" s="157"/>
      <c r="J12" s="47"/>
      <c r="K12" s="51"/>
    </row>
    <row r="13" s="1" customFormat="1" ht="14.4" customHeight="1">
      <c r="B13" s="46"/>
      <c r="C13" s="47"/>
      <c r="D13" s="40" t="s">
        <v>20</v>
      </c>
      <c r="E13" s="47"/>
      <c r="F13" s="35" t="s">
        <v>76</v>
      </c>
      <c r="G13" s="47"/>
      <c r="H13" s="47"/>
      <c r="I13" s="159" t="s">
        <v>22</v>
      </c>
      <c r="J13" s="35" t="s">
        <v>76</v>
      </c>
      <c r="K13" s="51"/>
    </row>
    <row r="14" s="1" customFormat="1" ht="14.4" customHeight="1">
      <c r="B14" s="46"/>
      <c r="C14" s="47"/>
      <c r="D14" s="40" t="s">
        <v>24</v>
      </c>
      <c r="E14" s="47"/>
      <c r="F14" s="35" t="s">
        <v>25</v>
      </c>
      <c r="G14" s="47"/>
      <c r="H14" s="47"/>
      <c r="I14" s="159" t="s">
        <v>26</v>
      </c>
      <c r="J14" s="160" t="str">
        <f>'Rekapitulace stavby'!AN8</f>
        <v>13. 3. 2016</v>
      </c>
      <c r="K14" s="51"/>
    </row>
    <row r="15" s="1" customFormat="1" ht="10.8" customHeight="1">
      <c r="B15" s="46"/>
      <c r="C15" s="47"/>
      <c r="D15" s="47"/>
      <c r="E15" s="47"/>
      <c r="F15" s="47"/>
      <c r="G15" s="47"/>
      <c r="H15" s="47"/>
      <c r="I15" s="157"/>
      <c r="J15" s="47"/>
      <c r="K15" s="51"/>
    </row>
    <row r="16" s="1" customFormat="1" ht="14.4" customHeight="1">
      <c r="B16" s="46"/>
      <c r="C16" s="47"/>
      <c r="D16" s="40" t="s">
        <v>28</v>
      </c>
      <c r="E16" s="47"/>
      <c r="F16" s="47"/>
      <c r="G16" s="47"/>
      <c r="H16" s="47"/>
      <c r="I16" s="159" t="s">
        <v>29</v>
      </c>
      <c r="J16" s="35" t="s">
        <v>30</v>
      </c>
      <c r="K16" s="51"/>
    </row>
    <row r="17" s="1" customFormat="1" ht="18" customHeight="1">
      <c r="B17" s="46"/>
      <c r="C17" s="47"/>
      <c r="D17" s="47"/>
      <c r="E17" s="35" t="s">
        <v>31</v>
      </c>
      <c r="F17" s="47"/>
      <c r="G17" s="47"/>
      <c r="H17" s="47"/>
      <c r="I17" s="159" t="s">
        <v>32</v>
      </c>
      <c r="J17" s="35" t="s">
        <v>33</v>
      </c>
      <c r="K17" s="51"/>
    </row>
    <row r="18" s="1" customFormat="1" ht="6.96" customHeight="1">
      <c r="B18" s="46"/>
      <c r="C18" s="47"/>
      <c r="D18" s="47"/>
      <c r="E18" s="47"/>
      <c r="F18" s="47"/>
      <c r="G18" s="47"/>
      <c r="H18" s="47"/>
      <c r="I18" s="157"/>
      <c r="J18" s="47"/>
      <c r="K18" s="51"/>
    </row>
    <row r="19" s="1" customFormat="1" ht="14.4" customHeight="1">
      <c r="B19" s="46"/>
      <c r="C19" s="47"/>
      <c r="D19" s="40" t="s">
        <v>34</v>
      </c>
      <c r="E19" s="47"/>
      <c r="F19" s="47"/>
      <c r="G19" s="47"/>
      <c r="H19" s="47"/>
      <c r="I19" s="159" t="s">
        <v>29</v>
      </c>
      <c r="J19" s="35" t="str">
        <f>IF('Rekapitulace stavby'!AN13="Vyplň údaj","",IF('Rekapitulace stavby'!AN13="","",'Rekapitulace stavby'!AN13))</f>
        <v/>
      </c>
      <c r="K19" s="51"/>
    </row>
    <row r="20" s="1" customFormat="1" ht="18" customHeight="1">
      <c r="B20" s="46"/>
      <c r="C20" s="47"/>
      <c r="D20" s="47"/>
      <c r="E20" s="35" t="str">
        <f>IF('Rekapitulace stavby'!E14="Vyplň údaj","",IF('Rekapitulace stavby'!E14="","",'Rekapitulace stavby'!E14))</f>
        <v/>
      </c>
      <c r="F20" s="47"/>
      <c r="G20" s="47"/>
      <c r="H20" s="47"/>
      <c r="I20" s="159" t="s">
        <v>32</v>
      </c>
      <c r="J20" s="35" t="str">
        <f>IF('Rekapitulace stavby'!AN14="Vyplň údaj","",IF('Rekapitulace stavby'!AN14="","",'Rekapitulace stavby'!AN14))</f>
        <v/>
      </c>
      <c r="K20" s="51"/>
    </row>
    <row r="21" s="1" customFormat="1" ht="6.96" customHeight="1">
      <c r="B21" s="46"/>
      <c r="C21" s="47"/>
      <c r="D21" s="47"/>
      <c r="E21" s="47"/>
      <c r="F21" s="47"/>
      <c r="G21" s="47"/>
      <c r="H21" s="47"/>
      <c r="I21" s="157"/>
      <c r="J21" s="47"/>
      <c r="K21" s="51"/>
    </row>
    <row r="22" s="1" customFormat="1" ht="14.4" customHeight="1">
      <c r="B22" s="46"/>
      <c r="C22" s="47"/>
      <c r="D22" s="40" t="s">
        <v>36</v>
      </c>
      <c r="E22" s="47"/>
      <c r="F22" s="47"/>
      <c r="G22" s="47"/>
      <c r="H22" s="47"/>
      <c r="I22" s="159" t="s">
        <v>29</v>
      </c>
      <c r="J22" s="35" t="s">
        <v>37</v>
      </c>
      <c r="K22" s="51"/>
    </row>
    <row r="23" s="1" customFormat="1" ht="18" customHeight="1">
      <c r="B23" s="46"/>
      <c r="C23" s="47"/>
      <c r="D23" s="47"/>
      <c r="E23" s="35" t="s">
        <v>38</v>
      </c>
      <c r="F23" s="47"/>
      <c r="G23" s="47"/>
      <c r="H23" s="47"/>
      <c r="I23" s="159" t="s">
        <v>32</v>
      </c>
      <c r="J23" s="35" t="s">
        <v>39</v>
      </c>
      <c r="K23" s="51"/>
    </row>
    <row r="24" s="1" customFormat="1" ht="6.96" customHeight="1">
      <c r="B24" s="46"/>
      <c r="C24" s="47"/>
      <c r="D24" s="47"/>
      <c r="E24" s="47"/>
      <c r="F24" s="47"/>
      <c r="G24" s="47"/>
      <c r="H24" s="47"/>
      <c r="I24" s="157"/>
      <c r="J24" s="47"/>
      <c r="K24" s="51"/>
    </row>
    <row r="25" s="1" customFormat="1" ht="14.4" customHeight="1">
      <c r="B25" s="46"/>
      <c r="C25" s="47"/>
      <c r="D25" s="40" t="s">
        <v>41</v>
      </c>
      <c r="E25" s="47"/>
      <c r="F25" s="47"/>
      <c r="G25" s="47"/>
      <c r="H25" s="47"/>
      <c r="I25" s="157"/>
      <c r="J25" s="47"/>
      <c r="K25" s="51"/>
    </row>
    <row r="26" s="7" customFormat="1" ht="16.5" customHeight="1">
      <c r="B26" s="161"/>
      <c r="C26" s="162"/>
      <c r="D26" s="162"/>
      <c r="E26" s="44" t="s">
        <v>76</v>
      </c>
      <c r="F26" s="44"/>
      <c r="G26" s="44"/>
      <c r="H26" s="44"/>
      <c r="I26" s="163"/>
      <c r="J26" s="162"/>
      <c r="K26" s="164"/>
    </row>
    <row r="27" s="1" customFormat="1" ht="6.96" customHeight="1">
      <c r="B27" s="46"/>
      <c r="C27" s="47"/>
      <c r="D27" s="47"/>
      <c r="E27" s="47"/>
      <c r="F27" s="47"/>
      <c r="G27" s="47"/>
      <c r="H27" s="47"/>
      <c r="I27" s="157"/>
      <c r="J27" s="47"/>
      <c r="K27" s="51"/>
    </row>
    <row r="28" s="1" customFormat="1" ht="6.96" customHeight="1">
      <c r="B28" s="46"/>
      <c r="C28" s="47"/>
      <c r="D28" s="106"/>
      <c r="E28" s="106"/>
      <c r="F28" s="106"/>
      <c r="G28" s="106"/>
      <c r="H28" s="106"/>
      <c r="I28" s="165"/>
      <c r="J28" s="106"/>
      <c r="K28" s="166"/>
    </row>
    <row r="29" s="1" customFormat="1" ht="25.44" customHeight="1">
      <c r="B29" s="46"/>
      <c r="C29" s="47"/>
      <c r="D29" s="167" t="s">
        <v>43</v>
      </c>
      <c r="E29" s="47"/>
      <c r="F29" s="47"/>
      <c r="G29" s="47"/>
      <c r="H29" s="47"/>
      <c r="I29" s="157"/>
      <c r="J29" s="168">
        <f>ROUND(J85,2)</f>
        <v>0</v>
      </c>
      <c r="K29" s="51"/>
    </row>
    <row r="30" s="1" customFormat="1" ht="6.96" customHeight="1">
      <c r="B30" s="46"/>
      <c r="C30" s="47"/>
      <c r="D30" s="106"/>
      <c r="E30" s="106"/>
      <c r="F30" s="106"/>
      <c r="G30" s="106"/>
      <c r="H30" s="106"/>
      <c r="I30" s="165"/>
      <c r="J30" s="106"/>
      <c r="K30" s="166"/>
    </row>
    <row r="31" s="1" customFormat="1" ht="14.4" customHeight="1">
      <c r="B31" s="46"/>
      <c r="C31" s="47"/>
      <c r="D31" s="47"/>
      <c r="E31" s="47"/>
      <c r="F31" s="52" t="s">
        <v>45</v>
      </c>
      <c r="G31" s="47"/>
      <c r="H31" s="47"/>
      <c r="I31" s="169" t="s">
        <v>44</v>
      </c>
      <c r="J31" s="52" t="s">
        <v>46</v>
      </c>
      <c r="K31" s="51"/>
    </row>
    <row r="32" s="1" customFormat="1" ht="14.4" customHeight="1">
      <c r="B32" s="46"/>
      <c r="C32" s="47"/>
      <c r="D32" s="55" t="s">
        <v>47</v>
      </c>
      <c r="E32" s="55" t="s">
        <v>48</v>
      </c>
      <c r="F32" s="170">
        <f>ROUND(SUM(BE85:BE97), 2)</f>
        <v>0</v>
      </c>
      <c r="G32" s="47"/>
      <c r="H32" s="47"/>
      <c r="I32" s="171">
        <v>0.20999999999999999</v>
      </c>
      <c r="J32" s="170">
        <f>ROUND(ROUND((SUM(BE85:BE97)), 2)*I32, 2)</f>
        <v>0</v>
      </c>
      <c r="K32" s="51"/>
    </row>
    <row r="33" s="1" customFormat="1" ht="14.4" customHeight="1">
      <c r="B33" s="46"/>
      <c r="C33" s="47"/>
      <c r="D33" s="47"/>
      <c r="E33" s="55" t="s">
        <v>49</v>
      </c>
      <c r="F33" s="170">
        <f>ROUND(SUM(BF85:BF97), 2)</f>
        <v>0</v>
      </c>
      <c r="G33" s="47"/>
      <c r="H33" s="47"/>
      <c r="I33" s="171">
        <v>0.14999999999999999</v>
      </c>
      <c r="J33" s="170">
        <f>ROUND(ROUND((SUM(BF85:BF97)), 2)*I33, 2)</f>
        <v>0</v>
      </c>
      <c r="K33" s="51"/>
    </row>
    <row r="34" hidden="1" s="1" customFormat="1" ht="14.4" customHeight="1">
      <c r="B34" s="46"/>
      <c r="C34" s="47"/>
      <c r="D34" s="47"/>
      <c r="E34" s="55" t="s">
        <v>50</v>
      </c>
      <c r="F34" s="170">
        <f>ROUND(SUM(BG85:BG97), 2)</f>
        <v>0</v>
      </c>
      <c r="G34" s="47"/>
      <c r="H34" s="47"/>
      <c r="I34" s="171">
        <v>0.20999999999999999</v>
      </c>
      <c r="J34" s="170">
        <v>0</v>
      </c>
      <c r="K34" s="51"/>
    </row>
    <row r="35" hidden="1" s="1" customFormat="1" ht="14.4" customHeight="1">
      <c r="B35" s="46"/>
      <c r="C35" s="47"/>
      <c r="D35" s="47"/>
      <c r="E35" s="55" t="s">
        <v>51</v>
      </c>
      <c r="F35" s="170">
        <f>ROUND(SUM(BH85:BH97), 2)</f>
        <v>0</v>
      </c>
      <c r="G35" s="47"/>
      <c r="H35" s="47"/>
      <c r="I35" s="171">
        <v>0.14999999999999999</v>
      </c>
      <c r="J35" s="170">
        <v>0</v>
      </c>
      <c r="K35" s="51"/>
    </row>
    <row r="36" hidden="1" s="1" customFormat="1" ht="14.4" customHeight="1">
      <c r="B36" s="46"/>
      <c r="C36" s="47"/>
      <c r="D36" s="47"/>
      <c r="E36" s="55" t="s">
        <v>52</v>
      </c>
      <c r="F36" s="170">
        <f>ROUND(SUM(BI85:BI97), 2)</f>
        <v>0</v>
      </c>
      <c r="G36" s="47"/>
      <c r="H36" s="47"/>
      <c r="I36" s="171">
        <v>0</v>
      </c>
      <c r="J36" s="170">
        <v>0</v>
      </c>
      <c r="K36" s="51"/>
    </row>
    <row r="37" s="1" customFormat="1" ht="6.96" customHeight="1">
      <c r="B37" s="46"/>
      <c r="C37" s="47"/>
      <c r="D37" s="47"/>
      <c r="E37" s="47"/>
      <c r="F37" s="47"/>
      <c r="G37" s="47"/>
      <c r="H37" s="47"/>
      <c r="I37" s="157"/>
      <c r="J37" s="47"/>
      <c r="K37" s="51"/>
    </row>
    <row r="38" s="1" customFormat="1" ht="25.44" customHeight="1">
      <c r="B38" s="46"/>
      <c r="C38" s="172"/>
      <c r="D38" s="173" t="s">
        <v>53</v>
      </c>
      <c r="E38" s="98"/>
      <c r="F38" s="98"/>
      <c r="G38" s="174" t="s">
        <v>54</v>
      </c>
      <c r="H38" s="175" t="s">
        <v>55</v>
      </c>
      <c r="I38" s="176"/>
      <c r="J38" s="177">
        <f>SUM(J29:J36)</f>
        <v>0</v>
      </c>
      <c r="K38" s="178"/>
    </row>
    <row r="39" s="1" customFormat="1" ht="14.4" customHeight="1">
      <c r="B39" s="67"/>
      <c r="C39" s="68"/>
      <c r="D39" s="68"/>
      <c r="E39" s="68"/>
      <c r="F39" s="68"/>
      <c r="G39" s="68"/>
      <c r="H39" s="68"/>
      <c r="I39" s="179"/>
      <c r="J39" s="68"/>
      <c r="K39" s="69"/>
    </row>
    <row r="43" s="1" customFormat="1" ht="6.96" customHeight="1">
      <c r="B43" s="180"/>
      <c r="C43" s="181"/>
      <c r="D43" s="181"/>
      <c r="E43" s="181"/>
      <c r="F43" s="181"/>
      <c r="G43" s="181"/>
      <c r="H43" s="181"/>
      <c r="I43" s="182"/>
      <c r="J43" s="181"/>
      <c r="K43" s="183"/>
    </row>
    <row r="44" s="1" customFormat="1" ht="36.96" customHeight="1">
      <c r="B44" s="46"/>
      <c r="C44" s="30" t="s">
        <v>170</v>
      </c>
      <c r="D44" s="47"/>
      <c r="E44" s="47"/>
      <c r="F44" s="47"/>
      <c r="G44" s="47"/>
      <c r="H44" s="47"/>
      <c r="I44" s="157"/>
      <c r="J44" s="47"/>
      <c r="K44" s="51"/>
    </row>
    <row r="45" s="1" customFormat="1" ht="6.96" customHeight="1">
      <c r="B45" s="46"/>
      <c r="C45" s="47"/>
      <c r="D45" s="47"/>
      <c r="E45" s="47"/>
      <c r="F45" s="47"/>
      <c r="G45" s="47"/>
      <c r="H45" s="47"/>
      <c r="I45" s="157"/>
      <c r="J45" s="47"/>
      <c r="K45" s="51"/>
    </row>
    <row r="46" s="1" customFormat="1" ht="14.4" customHeight="1">
      <c r="B46" s="46"/>
      <c r="C46" s="40" t="s">
        <v>18</v>
      </c>
      <c r="D46" s="47"/>
      <c r="E46" s="47"/>
      <c r="F46" s="47"/>
      <c r="G46" s="47"/>
      <c r="H46" s="47"/>
      <c r="I46" s="157"/>
      <c r="J46" s="47"/>
      <c r="K46" s="51"/>
    </row>
    <row r="47" s="1" customFormat="1" ht="16.5" customHeight="1">
      <c r="B47" s="46"/>
      <c r="C47" s="47"/>
      <c r="D47" s="47"/>
      <c r="E47" s="156" t="str">
        <f>E7</f>
        <v>Cyklostezka podél silnice II/606 v Pomezí nad Ohří - I. a III. etapa - část KSÚS</v>
      </c>
      <c r="F47" s="40"/>
      <c r="G47" s="40"/>
      <c r="H47" s="40"/>
      <c r="I47" s="157"/>
      <c r="J47" s="47"/>
      <c r="K47" s="51"/>
    </row>
    <row r="48">
      <c r="B48" s="28"/>
      <c r="C48" s="40" t="s">
        <v>139</v>
      </c>
      <c r="D48" s="29"/>
      <c r="E48" s="29"/>
      <c r="F48" s="29"/>
      <c r="G48" s="29"/>
      <c r="H48" s="29"/>
      <c r="I48" s="155"/>
      <c r="J48" s="29"/>
      <c r="K48" s="31"/>
    </row>
    <row r="49" s="1" customFormat="1" ht="16.5" customHeight="1">
      <c r="B49" s="46"/>
      <c r="C49" s="47"/>
      <c r="D49" s="47"/>
      <c r="E49" s="156" t="s">
        <v>713</v>
      </c>
      <c r="F49" s="47"/>
      <c r="G49" s="47"/>
      <c r="H49" s="47"/>
      <c r="I49" s="157"/>
      <c r="J49" s="47"/>
      <c r="K49" s="51"/>
    </row>
    <row r="50" s="1" customFormat="1" ht="14.4" customHeight="1">
      <c r="B50" s="46"/>
      <c r="C50" s="40" t="s">
        <v>146</v>
      </c>
      <c r="D50" s="47"/>
      <c r="E50" s="47"/>
      <c r="F50" s="47"/>
      <c r="G50" s="47"/>
      <c r="H50" s="47"/>
      <c r="I50" s="157"/>
      <c r="J50" s="47"/>
      <c r="K50" s="51"/>
    </row>
    <row r="51" s="1" customFormat="1" ht="17.25" customHeight="1">
      <c r="B51" s="46"/>
      <c r="C51" s="47"/>
      <c r="D51" s="47"/>
      <c r="E51" s="158" t="str">
        <f>E11</f>
        <v>2015-34-VON-SP - VON - Soupis prací - Vedlejší a ostatní náklady</v>
      </c>
      <c r="F51" s="47"/>
      <c r="G51" s="47"/>
      <c r="H51" s="47"/>
      <c r="I51" s="157"/>
      <c r="J51" s="47"/>
      <c r="K51" s="51"/>
    </row>
    <row r="52" s="1" customFormat="1" ht="6.96" customHeight="1">
      <c r="B52" s="46"/>
      <c r="C52" s="47"/>
      <c r="D52" s="47"/>
      <c r="E52" s="47"/>
      <c r="F52" s="47"/>
      <c r="G52" s="47"/>
      <c r="H52" s="47"/>
      <c r="I52" s="157"/>
      <c r="J52" s="47"/>
      <c r="K52" s="51"/>
    </row>
    <row r="53" s="1" customFormat="1" ht="18" customHeight="1">
      <c r="B53" s="46"/>
      <c r="C53" s="40" t="s">
        <v>24</v>
      </c>
      <c r="D53" s="47"/>
      <c r="E53" s="47"/>
      <c r="F53" s="35" t="str">
        <f>F14</f>
        <v>Pomezí nad Ohří</v>
      </c>
      <c r="G53" s="47"/>
      <c r="H53" s="47"/>
      <c r="I53" s="159" t="s">
        <v>26</v>
      </c>
      <c r="J53" s="160" t="str">
        <f>IF(J14="","",J14)</f>
        <v>13. 3. 2016</v>
      </c>
      <c r="K53" s="51"/>
    </row>
    <row r="54" s="1" customFormat="1" ht="6.96" customHeight="1">
      <c r="B54" s="46"/>
      <c r="C54" s="47"/>
      <c r="D54" s="47"/>
      <c r="E54" s="47"/>
      <c r="F54" s="47"/>
      <c r="G54" s="47"/>
      <c r="H54" s="47"/>
      <c r="I54" s="157"/>
      <c r="J54" s="47"/>
      <c r="K54" s="51"/>
    </row>
    <row r="55" s="1" customFormat="1">
      <c r="B55" s="46"/>
      <c r="C55" s="40" t="s">
        <v>28</v>
      </c>
      <c r="D55" s="47"/>
      <c r="E55" s="47"/>
      <c r="F55" s="35" t="str">
        <f>E17</f>
        <v>KSÚS KK p.o.</v>
      </c>
      <c r="G55" s="47"/>
      <c r="H55" s="47"/>
      <c r="I55" s="159" t="s">
        <v>36</v>
      </c>
      <c r="J55" s="44" t="str">
        <f>E23</f>
        <v>Ing. Martin Haueisen</v>
      </c>
      <c r="K55" s="51"/>
    </row>
    <row r="56" s="1" customFormat="1" ht="14.4" customHeight="1">
      <c r="B56" s="46"/>
      <c r="C56" s="40" t="s">
        <v>34</v>
      </c>
      <c r="D56" s="47"/>
      <c r="E56" s="47"/>
      <c r="F56" s="35" t="str">
        <f>IF(E20="","",E20)</f>
        <v/>
      </c>
      <c r="G56" s="47"/>
      <c r="H56" s="47"/>
      <c r="I56" s="157"/>
      <c r="J56" s="184"/>
      <c r="K56" s="51"/>
    </row>
    <row r="57" s="1" customFormat="1" ht="10.32" customHeight="1">
      <c r="B57" s="46"/>
      <c r="C57" s="47"/>
      <c r="D57" s="47"/>
      <c r="E57" s="47"/>
      <c r="F57" s="47"/>
      <c r="G57" s="47"/>
      <c r="H57" s="47"/>
      <c r="I57" s="157"/>
      <c r="J57" s="47"/>
      <c r="K57" s="51"/>
    </row>
    <row r="58" s="1" customFormat="1" ht="29.28" customHeight="1">
      <c r="B58" s="46"/>
      <c r="C58" s="185" t="s">
        <v>171</v>
      </c>
      <c r="D58" s="172"/>
      <c r="E58" s="172"/>
      <c r="F58" s="172"/>
      <c r="G58" s="172"/>
      <c r="H58" s="172"/>
      <c r="I58" s="186"/>
      <c r="J58" s="187" t="s">
        <v>172</v>
      </c>
      <c r="K58" s="188"/>
    </row>
    <row r="59" s="1" customFormat="1" ht="10.32" customHeight="1">
      <c r="B59" s="46"/>
      <c r="C59" s="47"/>
      <c r="D59" s="47"/>
      <c r="E59" s="47"/>
      <c r="F59" s="47"/>
      <c r="G59" s="47"/>
      <c r="H59" s="47"/>
      <c r="I59" s="157"/>
      <c r="J59" s="47"/>
      <c r="K59" s="51"/>
    </row>
    <row r="60" s="1" customFormat="1" ht="29.28" customHeight="1">
      <c r="B60" s="46"/>
      <c r="C60" s="189" t="s">
        <v>173</v>
      </c>
      <c r="D60" s="47"/>
      <c r="E60" s="47"/>
      <c r="F60" s="47"/>
      <c r="G60" s="47"/>
      <c r="H60" s="47"/>
      <c r="I60" s="157"/>
      <c r="J60" s="168">
        <f>J85</f>
        <v>0</v>
      </c>
      <c r="K60" s="51"/>
      <c r="AU60" s="24" t="s">
        <v>174</v>
      </c>
    </row>
    <row r="61" s="8" customFormat="1" ht="24.96" customHeight="1">
      <c r="B61" s="190"/>
      <c r="C61" s="191"/>
      <c r="D61" s="192" t="s">
        <v>715</v>
      </c>
      <c r="E61" s="193"/>
      <c r="F61" s="193"/>
      <c r="G61" s="193"/>
      <c r="H61" s="193"/>
      <c r="I61" s="194"/>
      <c r="J61" s="195">
        <f>J86</f>
        <v>0</v>
      </c>
      <c r="K61" s="196"/>
    </row>
    <row r="62" s="9" customFormat="1" ht="19.92" customHeight="1">
      <c r="B62" s="197"/>
      <c r="C62" s="198"/>
      <c r="D62" s="199" t="s">
        <v>716</v>
      </c>
      <c r="E62" s="200"/>
      <c r="F62" s="200"/>
      <c r="G62" s="200"/>
      <c r="H62" s="200"/>
      <c r="I62" s="201"/>
      <c r="J62" s="202">
        <f>J87</f>
        <v>0</v>
      </c>
      <c r="K62" s="203"/>
    </row>
    <row r="63" s="9" customFormat="1" ht="19.92" customHeight="1">
      <c r="B63" s="197"/>
      <c r="C63" s="198"/>
      <c r="D63" s="199" t="s">
        <v>717</v>
      </c>
      <c r="E63" s="200"/>
      <c r="F63" s="200"/>
      <c r="G63" s="200"/>
      <c r="H63" s="200"/>
      <c r="I63" s="201"/>
      <c r="J63" s="202">
        <f>J95</f>
        <v>0</v>
      </c>
      <c r="K63" s="203"/>
    </row>
    <row r="64" s="1" customFormat="1" ht="21.84" customHeight="1">
      <c r="B64" s="46"/>
      <c r="C64" s="47"/>
      <c r="D64" s="47"/>
      <c r="E64" s="47"/>
      <c r="F64" s="47"/>
      <c r="G64" s="47"/>
      <c r="H64" s="47"/>
      <c r="I64" s="157"/>
      <c r="J64" s="47"/>
      <c r="K64" s="51"/>
    </row>
    <row r="65" s="1" customFormat="1" ht="6.96" customHeight="1">
      <c r="B65" s="67"/>
      <c r="C65" s="68"/>
      <c r="D65" s="68"/>
      <c r="E65" s="68"/>
      <c r="F65" s="68"/>
      <c r="G65" s="68"/>
      <c r="H65" s="68"/>
      <c r="I65" s="179"/>
      <c r="J65" s="68"/>
      <c r="K65" s="69"/>
    </row>
    <row r="69" s="1" customFormat="1" ht="6.96" customHeight="1">
      <c r="B69" s="70"/>
      <c r="C69" s="71"/>
      <c r="D69" s="71"/>
      <c r="E69" s="71"/>
      <c r="F69" s="71"/>
      <c r="G69" s="71"/>
      <c r="H69" s="71"/>
      <c r="I69" s="182"/>
      <c r="J69" s="71"/>
      <c r="K69" s="71"/>
      <c r="L69" s="72"/>
    </row>
    <row r="70" s="1" customFormat="1" ht="36.96" customHeight="1">
      <c r="B70" s="46"/>
      <c r="C70" s="73" t="s">
        <v>186</v>
      </c>
      <c r="D70" s="74"/>
      <c r="E70" s="74"/>
      <c r="F70" s="74"/>
      <c r="G70" s="74"/>
      <c r="H70" s="74"/>
      <c r="I70" s="204"/>
      <c r="J70" s="74"/>
      <c r="K70" s="74"/>
      <c r="L70" s="72"/>
    </row>
    <row r="71" s="1" customFormat="1" ht="6.96" customHeight="1">
      <c r="B71" s="46"/>
      <c r="C71" s="74"/>
      <c r="D71" s="74"/>
      <c r="E71" s="74"/>
      <c r="F71" s="74"/>
      <c r="G71" s="74"/>
      <c r="H71" s="74"/>
      <c r="I71" s="204"/>
      <c r="J71" s="74"/>
      <c r="K71" s="74"/>
      <c r="L71" s="72"/>
    </row>
    <row r="72" s="1" customFormat="1" ht="14.4" customHeight="1">
      <c r="B72" s="46"/>
      <c r="C72" s="76" t="s">
        <v>18</v>
      </c>
      <c r="D72" s="74"/>
      <c r="E72" s="74"/>
      <c r="F72" s="74"/>
      <c r="G72" s="74"/>
      <c r="H72" s="74"/>
      <c r="I72" s="204"/>
      <c r="J72" s="74"/>
      <c r="K72" s="74"/>
      <c r="L72" s="72"/>
    </row>
    <row r="73" s="1" customFormat="1" ht="16.5" customHeight="1">
      <c r="B73" s="46"/>
      <c r="C73" s="74"/>
      <c r="D73" s="74"/>
      <c r="E73" s="205" t="str">
        <f>E7</f>
        <v>Cyklostezka podél silnice II/606 v Pomezí nad Ohří - I. a III. etapa - část KSÚS</v>
      </c>
      <c r="F73" s="76"/>
      <c r="G73" s="76"/>
      <c r="H73" s="76"/>
      <c r="I73" s="204"/>
      <c r="J73" s="74"/>
      <c r="K73" s="74"/>
      <c r="L73" s="72"/>
    </row>
    <row r="74">
      <c r="B74" s="28"/>
      <c r="C74" s="76" t="s">
        <v>139</v>
      </c>
      <c r="D74" s="206"/>
      <c r="E74" s="206"/>
      <c r="F74" s="206"/>
      <c r="G74" s="206"/>
      <c r="H74" s="206"/>
      <c r="I74" s="148"/>
      <c r="J74" s="206"/>
      <c r="K74" s="206"/>
      <c r="L74" s="207"/>
    </row>
    <row r="75" s="1" customFormat="1" ht="16.5" customHeight="1">
      <c r="B75" s="46"/>
      <c r="C75" s="74"/>
      <c r="D75" s="74"/>
      <c r="E75" s="205" t="s">
        <v>713</v>
      </c>
      <c r="F75" s="74"/>
      <c r="G75" s="74"/>
      <c r="H75" s="74"/>
      <c r="I75" s="204"/>
      <c r="J75" s="74"/>
      <c r="K75" s="74"/>
      <c r="L75" s="72"/>
    </row>
    <row r="76" s="1" customFormat="1" ht="14.4" customHeight="1">
      <c r="B76" s="46"/>
      <c r="C76" s="76" t="s">
        <v>146</v>
      </c>
      <c r="D76" s="74"/>
      <c r="E76" s="74"/>
      <c r="F76" s="74"/>
      <c r="G76" s="74"/>
      <c r="H76" s="74"/>
      <c r="I76" s="204"/>
      <c r="J76" s="74"/>
      <c r="K76" s="74"/>
      <c r="L76" s="72"/>
    </row>
    <row r="77" s="1" customFormat="1" ht="17.25" customHeight="1">
      <c r="B77" s="46"/>
      <c r="C77" s="74"/>
      <c r="D77" s="74"/>
      <c r="E77" s="82" t="str">
        <f>E11</f>
        <v>2015-34-VON-SP - VON - Soupis prací - Vedlejší a ostatní náklady</v>
      </c>
      <c r="F77" s="74"/>
      <c r="G77" s="74"/>
      <c r="H77" s="74"/>
      <c r="I77" s="204"/>
      <c r="J77" s="74"/>
      <c r="K77" s="74"/>
      <c r="L77" s="72"/>
    </row>
    <row r="78" s="1" customFormat="1" ht="6.96" customHeight="1">
      <c r="B78" s="46"/>
      <c r="C78" s="74"/>
      <c r="D78" s="74"/>
      <c r="E78" s="74"/>
      <c r="F78" s="74"/>
      <c r="G78" s="74"/>
      <c r="H78" s="74"/>
      <c r="I78" s="204"/>
      <c r="J78" s="74"/>
      <c r="K78" s="74"/>
      <c r="L78" s="72"/>
    </row>
    <row r="79" s="1" customFormat="1" ht="18" customHeight="1">
      <c r="B79" s="46"/>
      <c r="C79" s="76" t="s">
        <v>24</v>
      </c>
      <c r="D79" s="74"/>
      <c r="E79" s="74"/>
      <c r="F79" s="208" t="str">
        <f>F14</f>
        <v>Pomezí nad Ohří</v>
      </c>
      <c r="G79" s="74"/>
      <c r="H79" s="74"/>
      <c r="I79" s="209" t="s">
        <v>26</v>
      </c>
      <c r="J79" s="85" t="str">
        <f>IF(J14="","",J14)</f>
        <v>13. 3. 2016</v>
      </c>
      <c r="K79" s="74"/>
      <c r="L79" s="72"/>
    </row>
    <row r="80" s="1" customFormat="1" ht="6.96" customHeight="1">
      <c r="B80" s="46"/>
      <c r="C80" s="74"/>
      <c r="D80" s="74"/>
      <c r="E80" s="74"/>
      <c r="F80" s="74"/>
      <c r="G80" s="74"/>
      <c r="H80" s="74"/>
      <c r="I80" s="204"/>
      <c r="J80" s="74"/>
      <c r="K80" s="74"/>
      <c r="L80" s="72"/>
    </row>
    <row r="81" s="1" customFormat="1">
      <c r="B81" s="46"/>
      <c r="C81" s="76" t="s">
        <v>28</v>
      </c>
      <c r="D81" s="74"/>
      <c r="E81" s="74"/>
      <c r="F81" s="208" t="str">
        <f>E17</f>
        <v>KSÚS KK p.o.</v>
      </c>
      <c r="G81" s="74"/>
      <c r="H81" s="74"/>
      <c r="I81" s="209" t="s">
        <v>36</v>
      </c>
      <c r="J81" s="208" t="str">
        <f>E23</f>
        <v>Ing. Martin Haueisen</v>
      </c>
      <c r="K81" s="74"/>
      <c r="L81" s="72"/>
    </row>
    <row r="82" s="1" customFormat="1" ht="14.4" customHeight="1">
      <c r="B82" s="46"/>
      <c r="C82" s="76" t="s">
        <v>34</v>
      </c>
      <c r="D82" s="74"/>
      <c r="E82" s="74"/>
      <c r="F82" s="208" t="str">
        <f>IF(E20="","",E20)</f>
        <v/>
      </c>
      <c r="G82" s="74"/>
      <c r="H82" s="74"/>
      <c r="I82" s="204"/>
      <c r="J82" s="74"/>
      <c r="K82" s="74"/>
      <c r="L82" s="72"/>
    </row>
    <row r="83" s="1" customFormat="1" ht="10.32" customHeight="1">
      <c r="B83" s="46"/>
      <c r="C83" s="74"/>
      <c r="D83" s="74"/>
      <c r="E83" s="74"/>
      <c r="F83" s="74"/>
      <c r="G83" s="74"/>
      <c r="H83" s="74"/>
      <c r="I83" s="204"/>
      <c r="J83" s="74"/>
      <c r="K83" s="74"/>
      <c r="L83" s="72"/>
    </row>
    <row r="84" s="10" customFormat="1" ht="29.28" customHeight="1">
      <c r="B84" s="210"/>
      <c r="C84" s="211" t="s">
        <v>187</v>
      </c>
      <c r="D84" s="212" t="s">
        <v>62</v>
      </c>
      <c r="E84" s="212" t="s">
        <v>58</v>
      </c>
      <c r="F84" s="212" t="s">
        <v>188</v>
      </c>
      <c r="G84" s="212" t="s">
        <v>189</v>
      </c>
      <c r="H84" s="212" t="s">
        <v>190</v>
      </c>
      <c r="I84" s="213" t="s">
        <v>191</v>
      </c>
      <c r="J84" s="212" t="s">
        <v>172</v>
      </c>
      <c r="K84" s="214" t="s">
        <v>192</v>
      </c>
      <c r="L84" s="215"/>
      <c r="M84" s="102" t="s">
        <v>193</v>
      </c>
      <c r="N84" s="103" t="s">
        <v>47</v>
      </c>
      <c r="O84" s="103" t="s">
        <v>194</v>
      </c>
      <c r="P84" s="103" t="s">
        <v>195</v>
      </c>
      <c r="Q84" s="103" t="s">
        <v>196</v>
      </c>
      <c r="R84" s="103" t="s">
        <v>197</v>
      </c>
      <c r="S84" s="103" t="s">
        <v>198</v>
      </c>
      <c r="T84" s="104" t="s">
        <v>199</v>
      </c>
    </row>
    <row r="85" s="1" customFormat="1" ht="29.28" customHeight="1">
      <c r="B85" s="46"/>
      <c r="C85" s="108" t="s">
        <v>173</v>
      </c>
      <c r="D85" s="74"/>
      <c r="E85" s="74"/>
      <c r="F85" s="74"/>
      <c r="G85" s="74"/>
      <c r="H85" s="74"/>
      <c r="I85" s="204"/>
      <c r="J85" s="216">
        <f>BK85</f>
        <v>0</v>
      </c>
      <c r="K85" s="74"/>
      <c r="L85" s="72"/>
      <c r="M85" s="105"/>
      <c r="N85" s="106"/>
      <c r="O85" s="106"/>
      <c r="P85" s="217">
        <f>P86</f>
        <v>0</v>
      </c>
      <c r="Q85" s="106"/>
      <c r="R85" s="217">
        <f>R86</f>
        <v>0</v>
      </c>
      <c r="S85" s="106"/>
      <c r="T85" s="218">
        <f>T86</f>
        <v>0</v>
      </c>
      <c r="AT85" s="24" t="s">
        <v>77</v>
      </c>
      <c r="AU85" s="24" t="s">
        <v>174</v>
      </c>
      <c r="BK85" s="219">
        <f>BK86</f>
        <v>0</v>
      </c>
    </row>
    <row r="86" s="11" customFormat="1" ht="37.44" customHeight="1">
      <c r="B86" s="220"/>
      <c r="C86" s="221"/>
      <c r="D86" s="222" t="s">
        <v>77</v>
      </c>
      <c r="E86" s="223" t="s">
        <v>718</v>
      </c>
      <c r="F86" s="223" t="s">
        <v>719</v>
      </c>
      <c r="G86" s="221"/>
      <c r="H86" s="221"/>
      <c r="I86" s="224"/>
      <c r="J86" s="225">
        <f>BK86</f>
        <v>0</v>
      </c>
      <c r="K86" s="221"/>
      <c r="L86" s="226"/>
      <c r="M86" s="227"/>
      <c r="N86" s="228"/>
      <c r="O86" s="228"/>
      <c r="P86" s="229">
        <f>P87+P95</f>
        <v>0</v>
      </c>
      <c r="Q86" s="228"/>
      <c r="R86" s="229">
        <f>R87+R95</f>
        <v>0</v>
      </c>
      <c r="S86" s="228"/>
      <c r="T86" s="230">
        <f>T87+T95</f>
        <v>0</v>
      </c>
      <c r="AR86" s="231" t="s">
        <v>228</v>
      </c>
      <c r="AT86" s="232" t="s">
        <v>77</v>
      </c>
      <c r="AU86" s="232" t="s">
        <v>78</v>
      </c>
      <c r="AY86" s="231" t="s">
        <v>202</v>
      </c>
      <c r="BK86" s="233">
        <f>BK87+BK95</f>
        <v>0</v>
      </c>
    </row>
    <row r="87" s="11" customFormat="1" ht="19.92" customHeight="1">
      <c r="B87" s="220"/>
      <c r="C87" s="221"/>
      <c r="D87" s="222" t="s">
        <v>77</v>
      </c>
      <c r="E87" s="234" t="s">
        <v>720</v>
      </c>
      <c r="F87" s="234" t="s">
        <v>721</v>
      </c>
      <c r="G87" s="221"/>
      <c r="H87" s="221"/>
      <c r="I87" s="224"/>
      <c r="J87" s="235">
        <f>BK87</f>
        <v>0</v>
      </c>
      <c r="K87" s="221"/>
      <c r="L87" s="226"/>
      <c r="M87" s="227"/>
      <c r="N87" s="228"/>
      <c r="O87" s="228"/>
      <c r="P87" s="229">
        <f>SUM(P88:P94)</f>
        <v>0</v>
      </c>
      <c r="Q87" s="228"/>
      <c r="R87" s="229">
        <f>SUM(R88:R94)</f>
        <v>0</v>
      </c>
      <c r="S87" s="228"/>
      <c r="T87" s="230">
        <f>SUM(T88:T94)</f>
        <v>0</v>
      </c>
      <c r="AR87" s="231" t="s">
        <v>228</v>
      </c>
      <c r="AT87" s="232" t="s">
        <v>77</v>
      </c>
      <c r="AU87" s="232" t="s">
        <v>85</v>
      </c>
      <c r="AY87" s="231" t="s">
        <v>202</v>
      </c>
      <c r="BK87" s="233">
        <f>SUM(BK88:BK94)</f>
        <v>0</v>
      </c>
    </row>
    <row r="88" s="1" customFormat="1" ht="16.5" customHeight="1">
      <c r="B88" s="46"/>
      <c r="C88" s="236" t="s">
        <v>85</v>
      </c>
      <c r="D88" s="236" t="s">
        <v>204</v>
      </c>
      <c r="E88" s="237" t="s">
        <v>722</v>
      </c>
      <c r="F88" s="238" t="s">
        <v>723</v>
      </c>
      <c r="G88" s="239" t="s">
        <v>724</v>
      </c>
      <c r="H88" s="240">
        <v>1</v>
      </c>
      <c r="I88" s="241"/>
      <c r="J88" s="242">
        <f>ROUND(I88*H88,2)</f>
        <v>0</v>
      </c>
      <c r="K88" s="238" t="s">
        <v>207</v>
      </c>
      <c r="L88" s="72"/>
      <c r="M88" s="243" t="s">
        <v>76</v>
      </c>
      <c r="N88" s="244" t="s">
        <v>48</v>
      </c>
      <c r="O88" s="47"/>
      <c r="P88" s="245">
        <f>O88*H88</f>
        <v>0</v>
      </c>
      <c r="Q88" s="245">
        <v>0</v>
      </c>
      <c r="R88" s="245">
        <f>Q88*H88</f>
        <v>0</v>
      </c>
      <c r="S88" s="245">
        <v>0</v>
      </c>
      <c r="T88" s="246">
        <f>S88*H88</f>
        <v>0</v>
      </c>
      <c r="AR88" s="24" t="s">
        <v>725</v>
      </c>
      <c r="AT88" s="24" t="s">
        <v>204</v>
      </c>
      <c r="AU88" s="24" t="s">
        <v>88</v>
      </c>
      <c r="AY88" s="24" t="s">
        <v>202</v>
      </c>
      <c r="BE88" s="247">
        <f>IF(N88="základní",J88,0)</f>
        <v>0</v>
      </c>
      <c r="BF88" s="247">
        <f>IF(N88="snížená",J88,0)</f>
        <v>0</v>
      </c>
      <c r="BG88" s="247">
        <f>IF(N88="zákl. přenesená",J88,0)</f>
        <v>0</v>
      </c>
      <c r="BH88" s="247">
        <f>IF(N88="sníž. přenesená",J88,0)</f>
        <v>0</v>
      </c>
      <c r="BI88" s="247">
        <f>IF(N88="nulová",J88,0)</f>
        <v>0</v>
      </c>
      <c r="BJ88" s="24" t="s">
        <v>85</v>
      </c>
      <c r="BK88" s="247">
        <f>ROUND(I88*H88,2)</f>
        <v>0</v>
      </c>
      <c r="BL88" s="24" t="s">
        <v>725</v>
      </c>
      <c r="BM88" s="24" t="s">
        <v>726</v>
      </c>
    </row>
    <row r="89" s="1" customFormat="1">
      <c r="B89" s="46"/>
      <c r="C89" s="74"/>
      <c r="D89" s="248" t="s">
        <v>210</v>
      </c>
      <c r="E89" s="74"/>
      <c r="F89" s="249" t="s">
        <v>727</v>
      </c>
      <c r="G89" s="74"/>
      <c r="H89" s="74"/>
      <c r="I89" s="204"/>
      <c r="J89" s="74"/>
      <c r="K89" s="74"/>
      <c r="L89" s="72"/>
      <c r="M89" s="250"/>
      <c r="N89" s="47"/>
      <c r="O89" s="47"/>
      <c r="P89" s="47"/>
      <c r="Q89" s="47"/>
      <c r="R89" s="47"/>
      <c r="S89" s="47"/>
      <c r="T89" s="95"/>
      <c r="AT89" s="24" t="s">
        <v>210</v>
      </c>
      <c r="AU89" s="24" t="s">
        <v>88</v>
      </c>
    </row>
    <row r="90" s="1" customFormat="1" ht="16.5" customHeight="1">
      <c r="B90" s="46"/>
      <c r="C90" s="236" t="s">
        <v>88</v>
      </c>
      <c r="D90" s="236" t="s">
        <v>204</v>
      </c>
      <c r="E90" s="237" t="s">
        <v>728</v>
      </c>
      <c r="F90" s="238" t="s">
        <v>729</v>
      </c>
      <c r="G90" s="239" t="s">
        <v>724</v>
      </c>
      <c r="H90" s="240">
        <v>1</v>
      </c>
      <c r="I90" s="241"/>
      <c r="J90" s="242">
        <f>ROUND(I90*H90,2)</f>
        <v>0</v>
      </c>
      <c r="K90" s="238" t="s">
        <v>207</v>
      </c>
      <c r="L90" s="72"/>
      <c r="M90" s="243" t="s">
        <v>76</v>
      </c>
      <c r="N90" s="244" t="s">
        <v>48</v>
      </c>
      <c r="O90" s="47"/>
      <c r="P90" s="245">
        <f>O90*H90</f>
        <v>0</v>
      </c>
      <c r="Q90" s="245">
        <v>0</v>
      </c>
      <c r="R90" s="245">
        <f>Q90*H90</f>
        <v>0</v>
      </c>
      <c r="S90" s="245">
        <v>0</v>
      </c>
      <c r="T90" s="246">
        <f>S90*H90</f>
        <v>0</v>
      </c>
      <c r="AR90" s="24" t="s">
        <v>725</v>
      </c>
      <c r="AT90" s="24" t="s">
        <v>204</v>
      </c>
      <c r="AU90" s="24" t="s">
        <v>88</v>
      </c>
      <c r="AY90" s="24" t="s">
        <v>202</v>
      </c>
      <c r="BE90" s="247">
        <f>IF(N90="základní",J90,0)</f>
        <v>0</v>
      </c>
      <c r="BF90" s="247">
        <f>IF(N90="snížená",J90,0)</f>
        <v>0</v>
      </c>
      <c r="BG90" s="247">
        <f>IF(N90="zákl. přenesená",J90,0)</f>
        <v>0</v>
      </c>
      <c r="BH90" s="247">
        <f>IF(N90="sníž. přenesená",J90,0)</f>
        <v>0</v>
      </c>
      <c r="BI90" s="247">
        <f>IF(N90="nulová",J90,0)</f>
        <v>0</v>
      </c>
      <c r="BJ90" s="24" t="s">
        <v>85</v>
      </c>
      <c r="BK90" s="247">
        <f>ROUND(I90*H90,2)</f>
        <v>0</v>
      </c>
      <c r="BL90" s="24" t="s">
        <v>725</v>
      </c>
      <c r="BM90" s="24" t="s">
        <v>730</v>
      </c>
    </row>
    <row r="91" s="1" customFormat="1">
      <c r="B91" s="46"/>
      <c r="C91" s="74"/>
      <c r="D91" s="248" t="s">
        <v>210</v>
      </c>
      <c r="E91" s="74"/>
      <c r="F91" s="249" t="s">
        <v>731</v>
      </c>
      <c r="G91" s="74"/>
      <c r="H91" s="74"/>
      <c r="I91" s="204"/>
      <c r="J91" s="74"/>
      <c r="K91" s="74"/>
      <c r="L91" s="72"/>
      <c r="M91" s="250"/>
      <c r="N91" s="47"/>
      <c r="O91" s="47"/>
      <c r="P91" s="47"/>
      <c r="Q91" s="47"/>
      <c r="R91" s="47"/>
      <c r="S91" s="47"/>
      <c r="T91" s="95"/>
      <c r="AT91" s="24" t="s">
        <v>210</v>
      </c>
      <c r="AU91" s="24" t="s">
        <v>88</v>
      </c>
    </row>
    <row r="92" s="1" customFormat="1" ht="16.5" customHeight="1">
      <c r="B92" s="46"/>
      <c r="C92" s="236" t="s">
        <v>165</v>
      </c>
      <c r="D92" s="236" t="s">
        <v>204</v>
      </c>
      <c r="E92" s="237" t="s">
        <v>732</v>
      </c>
      <c r="F92" s="238" t="s">
        <v>733</v>
      </c>
      <c r="G92" s="239" t="s">
        <v>724</v>
      </c>
      <c r="H92" s="240">
        <v>1</v>
      </c>
      <c r="I92" s="241"/>
      <c r="J92" s="242">
        <f>ROUND(I92*H92,2)</f>
        <v>0</v>
      </c>
      <c r="K92" s="238" t="s">
        <v>207</v>
      </c>
      <c r="L92" s="72"/>
      <c r="M92" s="243" t="s">
        <v>76</v>
      </c>
      <c r="N92" s="244" t="s">
        <v>48</v>
      </c>
      <c r="O92" s="47"/>
      <c r="P92" s="245">
        <f>O92*H92</f>
        <v>0</v>
      </c>
      <c r="Q92" s="245">
        <v>0</v>
      </c>
      <c r="R92" s="245">
        <f>Q92*H92</f>
        <v>0</v>
      </c>
      <c r="S92" s="245">
        <v>0</v>
      </c>
      <c r="T92" s="246">
        <f>S92*H92</f>
        <v>0</v>
      </c>
      <c r="AR92" s="24" t="s">
        <v>725</v>
      </c>
      <c r="AT92" s="24" t="s">
        <v>204</v>
      </c>
      <c r="AU92" s="24" t="s">
        <v>88</v>
      </c>
      <c r="AY92" s="24" t="s">
        <v>202</v>
      </c>
      <c r="BE92" s="247">
        <f>IF(N92="základní",J92,0)</f>
        <v>0</v>
      </c>
      <c r="BF92" s="247">
        <f>IF(N92="snížená",J92,0)</f>
        <v>0</v>
      </c>
      <c r="BG92" s="247">
        <f>IF(N92="zákl. přenesená",J92,0)</f>
        <v>0</v>
      </c>
      <c r="BH92" s="247">
        <f>IF(N92="sníž. přenesená",J92,0)</f>
        <v>0</v>
      </c>
      <c r="BI92" s="247">
        <f>IF(N92="nulová",J92,0)</f>
        <v>0</v>
      </c>
      <c r="BJ92" s="24" t="s">
        <v>85</v>
      </c>
      <c r="BK92" s="247">
        <f>ROUND(I92*H92,2)</f>
        <v>0</v>
      </c>
      <c r="BL92" s="24" t="s">
        <v>725</v>
      </c>
      <c r="BM92" s="24" t="s">
        <v>734</v>
      </c>
    </row>
    <row r="93" s="1" customFormat="1">
      <c r="B93" s="46"/>
      <c r="C93" s="74"/>
      <c r="D93" s="248" t="s">
        <v>210</v>
      </c>
      <c r="E93" s="74"/>
      <c r="F93" s="249" t="s">
        <v>735</v>
      </c>
      <c r="G93" s="74"/>
      <c r="H93" s="74"/>
      <c r="I93" s="204"/>
      <c r="J93" s="74"/>
      <c r="K93" s="74"/>
      <c r="L93" s="72"/>
      <c r="M93" s="250"/>
      <c r="N93" s="47"/>
      <c r="O93" s="47"/>
      <c r="P93" s="47"/>
      <c r="Q93" s="47"/>
      <c r="R93" s="47"/>
      <c r="S93" s="47"/>
      <c r="T93" s="95"/>
      <c r="AT93" s="24" t="s">
        <v>210</v>
      </c>
      <c r="AU93" s="24" t="s">
        <v>88</v>
      </c>
    </row>
    <row r="94" s="1" customFormat="1" ht="16.5" customHeight="1">
      <c r="B94" s="46"/>
      <c r="C94" s="236" t="s">
        <v>208</v>
      </c>
      <c r="D94" s="236" t="s">
        <v>204</v>
      </c>
      <c r="E94" s="237" t="s">
        <v>736</v>
      </c>
      <c r="F94" s="238" t="s">
        <v>737</v>
      </c>
      <c r="G94" s="239" t="s">
        <v>724</v>
      </c>
      <c r="H94" s="240">
        <v>1</v>
      </c>
      <c r="I94" s="241"/>
      <c r="J94" s="242">
        <f>ROUND(I94*H94,2)</f>
        <v>0</v>
      </c>
      <c r="K94" s="238" t="s">
        <v>207</v>
      </c>
      <c r="L94" s="72"/>
      <c r="M94" s="243" t="s">
        <v>76</v>
      </c>
      <c r="N94" s="244" t="s">
        <v>48</v>
      </c>
      <c r="O94" s="47"/>
      <c r="P94" s="245">
        <f>O94*H94</f>
        <v>0</v>
      </c>
      <c r="Q94" s="245">
        <v>0</v>
      </c>
      <c r="R94" s="245">
        <f>Q94*H94</f>
        <v>0</v>
      </c>
      <c r="S94" s="245">
        <v>0</v>
      </c>
      <c r="T94" s="246">
        <f>S94*H94</f>
        <v>0</v>
      </c>
      <c r="AR94" s="24" t="s">
        <v>725</v>
      </c>
      <c r="AT94" s="24" t="s">
        <v>204</v>
      </c>
      <c r="AU94" s="24" t="s">
        <v>88</v>
      </c>
      <c r="AY94" s="24" t="s">
        <v>202</v>
      </c>
      <c r="BE94" s="247">
        <f>IF(N94="základní",J94,0)</f>
        <v>0</v>
      </c>
      <c r="BF94" s="247">
        <f>IF(N94="snížená",J94,0)</f>
        <v>0</v>
      </c>
      <c r="BG94" s="247">
        <f>IF(N94="zákl. přenesená",J94,0)</f>
        <v>0</v>
      </c>
      <c r="BH94" s="247">
        <f>IF(N94="sníž. přenesená",J94,0)</f>
        <v>0</v>
      </c>
      <c r="BI94" s="247">
        <f>IF(N94="nulová",J94,0)</f>
        <v>0</v>
      </c>
      <c r="BJ94" s="24" t="s">
        <v>85</v>
      </c>
      <c r="BK94" s="247">
        <f>ROUND(I94*H94,2)</f>
        <v>0</v>
      </c>
      <c r="BL94" s="24" t="s">
        <v>725</v>
      </c>
      <c r="BM94" s="24" t="s">
        <v>738</v>
      </c>
    </row>
    <row r="95" s="11" customFormat="1" ht="29.88" customHeight="1">
      <c r="B95" s="220"/>
      <c r="C95" s="221"/>
      <c r="D95" s="222" t="s">
        <v>77</v>
      </c>
      <c r="E95" s="234" t="s">
        <v>739</v>
      </c>
      <c r="F95" s="234" t="s">
        <v>740</v>
      </c>
      <c r="G95" s="221"/>
      <c r="H95" s="221"/>
      <c r="I95" s="224"/>
      <c r="J95" s="235">
        <f>BK95</f>
        <v>0</v>
      </c>
      <c r="K95" s="221"/>
      <c r="L95" s="226"/>
      <c r="M95" s="227"/>
      <c r="N95" s="228"/>
      <c r="O95" s="228"/>
      <c r="P95" s="229">
        <f>SUM(P96:P97)</f>
        <v>0</v>
      </c>
      <c r="Q95" s="228"/>
      <c r="R95" s="229">
        <f>SUM(R96:R97)</f>
        <v>0</v>
      </c>
      <c r="S95" s="228"/>
      <c r="T95" s="230">
        <f>SUM(T96:T97)</f>
        <v>0</v>
      </c>
      <c r="AR95" s="231" t="s">
        <v>228</v>
      </c>
      <c r="AT95" s="232" t="s">
        <v>77</v>
      </c>
      <c r="AU95" s="232" t="s">
        <v>85</v>
      </c>
      <c r="AY95" s="231" t="s">
        <v>202</v>
      </c>
      <c r="BK95" s="233">
        <f>SUM(BK96:BK97)</f>
        <v>0</v>
      </c>
    </row>
    <row r="96" s="1" customFormat="1" ht="16.5" customHeight="1">
      <c r="B96" s="46"/>
      <c r="C96" s="236" t="s">
        <v>232</v>
      </c>
      <c r="D96" s="236" t="s">
        <v>204</v>
      </c>
      <c r="E96" s="237" t="s">
        <v>741</v>
      </c>
      <c r="F96" s="238" t="s">
        <v>742</v>
      </c>
      <c r="G96" s="239" t="s">
        <v>124</v>
      </c>
      <c r="H96" s="240">
        <v>2</v>
      </c>
      <c r="I96" s="241"/>
      <c r="J96" s="242">
        <f>ROUND(I96*H96,2)</f>
        <v>0</v>
      </c>
      <c r="K96" s="238" t="s">
        <v>76</v>
      </c>
      <c r="L96" s="72"/>
      <c r="M96" s="243" t="s">
        <v>76</v>
      </c>
      <c r="N96" s="244" t="s">
        <v>48</v>
      </c>
      <c r="O96" s="47"/>
      <c r="P96" s="245">
        <f>O96*H96</f>
        <v>0</v>
      </c>
      <c r="Q96" s="245">
        <v>0</v>
      </c>
      <c r="R96" s="245">
        <f>Q96*H96</f>
        <v>0</v>
      </c>
      <c r="S96" s="245">
        <v>0</v>
      </c>
      <c r="T96" s="246">
        <f>S96*H96</f>
        <v>0</v>
      </c>
      <c r="AR96" s="24" t="s">
        <v>725</v>
      </c>
      <c r="AT96" s="24" t="s">
        <v>204</v>
      </c>
      <c r="AU96" s="24" t="s">
        <v>88</v>
      </c>
      <c r="AY96" s="24" t="s">
        <v>202</v>
      </c>
      <c r="BE96" s="247">
        <f>IF(N96="základní",J96,0)</f>
        <v>0</v>
      </c>
      <c r="BF96" s="247">
        <f>IF(N96="snížená",J96,0)</f>
        <v>0</v>
      </c>
      <c r="BG96" s="247">
        <f>IF(N96="zákl. přenesená",J96,0)</f>
        <v>0</v>
      </c>
      <c r="BH96" s="247">
        <f>IF(N96="sníž. přenesená",J96,0)</f>
        <v>0</v>
      </c>
      <c r="BI96" s="247">
        <f>IF(N96="nulová",J96,0)</f>
        <v>0</v>
      </c>
      <c r="BJ96" s="24" t="s">
        <v>85</v>
      </c>
      <c r="BK96" s="247">
        <f>ROUND(I96*H96,2)</f>
        <v>0</v>
      </c>
      <c r="BL96" s="24" t="s">
        <v>725</v>
      </c>
      <c r="BM96" s="24" t="s">
        <v>743</v>
      </c>
    </row>
    <row r="97" s="1" customFormat="1" ht="16.5" customHeight="1">
      <c r="B97" s="46"/>
      <c r="C97" s="236" t="s">
        <v>237</v>
      </c>
      <c r="D97" s="236" t="s">
        <v>204</v>
      </c>
      <c r="E97" s="237" t="s">
        <v>744</v>
      </c>
      <c r="F97" s="238" t="s">
        <v>745</v>
      </c>
      <c r="G97" s="239" t="s">
        <v>240</v>
      </c>
      <c r="H97" s="240">
        <v>1</v>
      </c>
      <c r="I97" s="241"/>
      <c r="J97" s="242">
        <f>ROUND(I97*H97,2)</f>
        <v>0</v>
      </c>
      <c r="K97" s="238" t="s">
        <v>76</v>
      </c>
      <c r="L97" s="72"/>
      <c r="M97" s="243" t="s">
        <v>76</v>
      </c>
      <c r="N97" s="296" t="s">
        <v>48</v>
      </c>
      <c r="O97" s="297"/>
      <c r="P97" s="298">
        <f>O97*H97</f>
        <v>0</v>
      </c>
      <c r="Q97" s="298">
        <v>0</v>
      </c>
      <c r="R97" s="298">
        <f>Q97*H97</f>
        <v>0</v>
      </c>
      <c r="S97" s="298">
        <v>0</v>
      </c>
      <c r="T97" s="299">
        <f>S97*H97</f>
        <v>0</v>
      </c>
      <c r="AR97" s="24" t="s">
        <v>725</v>
      </c>
      <c r="AT97" s="24" t="s">
        <v>204</v>
      </c>
      <c r="AU97" s="24" t="s">
        <v>88</v>
      </c>
      <c r="AY97" s="24" t="s">
        <v>202</v>
      </c>
      <c r="BE97" s="247">
        <f>IF(N97="základní",J97,0)</f>
        <v>0</v>
      </c>
      <c r="BF97" s="247">
        <f>IF(N97="snížená",J97,0)</f>
        <v>0</v>
      </c>
      <c r="BG97" s="247">
        <f>IF(N97="zákl. přenesená",J97,0)</f>
        <v>0</v>
      </c>
      <c r="BH97" s="247">
        <f>IF(N97="sníž. přenesená",J97,0)</f>
        <v>0</v>
      </c>
      <c r="BI97" s="247">
        <f>IF(N97="nulová",J97,0)</f>
        <v>0</v>
      </c>
      <c r="BJ97" s="24" t="s">
        <v>85</v>
      </c>
      <c r="BK97" s="247">
        <f>ROUND(I97*H97,2)</f>
        <v>0</v>
      </c>
      <c r="BL97" s="24" t="s">
        <v>725</v>
      </c>
      <c r="BM97" s="24" t="s">
        <v>746</v>
      </c>
    </row>
    <row r="98" s="1" customFormat="1" ht="6.96" customHeight="1">
      <c r="B98" s="67"/>
      <c r="C98" s="68"/>
      <c r="D98" s="68"/>
      <c r="E98" s="68"/>
      <c r="F98" s="68"/>
      <c r="G98" s="68"/>
      <c r="H98" s="68"/>
      <c r="I98" s="179"/>
      <c r="J98" s="68"/>
      <c r="K98" s="68"/>
      <c r="L98" s="72"/>
    </row>
  </sheetData>
  <sheetProtection sheet="1" autoFilter="0" formatColumns="0" formatRows="0" objects="1" scenarios="1" spinCount="100000" saltValue="VrnaNaxsLr0k3jR6OA2KrnlKg2ULLZmQKZgUjFX/n2EH3FUN5QUClKQTJ+v/qcxNDmDEQ6Auyl3aWsc7Knr5fA==" hashValue="YS6yOl2TuvhtD3XXE2UiBJ8/jG4W3H7Uw3hSoUnF+SA3u0nJ38WF2VYBrzanLbabGQxIKlGGkmVeUu++Ys1y9w==" algorithmName="SHA-512" password="CC35"/>
  <autoFilter ref="C84:K97"/>
  <mergeCells count="13">
    <mergeCell ref="E7:H7"/>
    <mergeCell ref="E9:H9"/>
    <mergeCell ref="E11:H11"/>
    <mergeCell ref="E26:H26"/>
    <mergeCell ref="E47:H47"/>
    <mergeCell ref="E49:H49"/>
    <mergeCell ref="E51:H51"/>
    <mergeCell ref="J55:J56"/>
    <mergeCell ref="E73:H73"/>
    <mergeCell ref="E75:H75"/>
    <mergeCell ref="E77:H77"/>
    <mergeCell ref="G1:H1"/>
    <mergeCell ref="L2:V2"/>
  </mergeCells>
  <hyperlinks>
    <hyperlink ref="F1:G1" location="C2" display="1) Krycí list soupisu"/>
    <hyperlink ref="G1:H1" location="C58" display="2) Rekapitulace"/>
    <hyperlink ref="J1" location="C84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Normal="100" zoomScaleSheetLayoutView="60" zoomScalePageLayoutView="100" workbookViewId="0"/>
  </sheetViews>
  <sheetFormatPr defaultRowHeight="13.5"/>
  <cols>
    <col min="1" max="1" width="8.33" style="300" customWidth="1"/>
    <col min="2" max="2" width="1.664063" style="300" customWidth="1"/>
    <col min="3" max="4" width="5" style="300" customWidth="1"/>
    <col min="5" max="5" width="11.67" style="300" customWidth="1"/>
    <col min="6" max="6" width="9.17" style="300" customWidth="1"/>
    <col min="7" max="7" width="5" style="300" customWidth="1"/>
    <col min="8" max="8" width="77.83" style="300" customWidth="1"/>
    <col min="9" max="10" width="20" style="300" customWidth="1"/>
    <col min="11" max="11" width="1.664063" style="300" customWidth="1"/>
  </cols>
  <sheetData>
    <row r="1" ht="37.5" customHeight="1"/>
    <row r="2" ht="7.5" customHeight="1">
      <c r="B2" s="301"/>
      <c r="C2" s="302"/>
      <c r="D2" s="302"/>
      <c r="E2" s="302"/>
      <c r="F2" s="302"/>
      <c r="G2" s="302"/>
      <c r="H2" s="302"/>
      <c r="I2" s="302"/>
      <c r="J2" s="302"/>
      <c r="K2" s="303"/>
    </row>
    <row r="3" s="15" customFormat="1" ht="45" customHeight="1">
      <c r="B3" s="304"/>
      <c r="C3" s="305" t="s">
        <v>747</v>
      </c>
      <c r="D3" s="305"/>
      <c r="E3" s="305"/>
      <c r="F3" s="305"/>
      <c r="G3" s="305"/>
      <c r="H3" s="305"/>
      <c r="I3" s="305"/>
      <c r="J3" s="305"/>
      <c r="K3" s="306"/>
    </row>
    <row r="4" ht="25.5" customHeight="1">
      <c r="B4" s="307"/>
      <c r="C4" s="308" t="s">
        <v>748</v>
      </c>
      <c r="D4" s="308"/>
      <c r="E4" s="308"/>
      <c r="F4" s="308"/>
      <c r="G4" s="308"/>
      <c r="H4" s="308"/>
      <c r="I4" s="308"/>
      <c r="J4" s="308"/>
      <c r="K4" s="309"/>
    </row>
    <row r="5" ht="5.25" customHeight="1">
      <c r="B5" s="307"/>
      <c r="C5" s="310"/>
      <c r="D5" s="310"/>
      <c r="E5" s="310"/>
      <c r="F5" s="310"/>
      <c r="G5" s="310"/>
      <c r="H5" s="310"/>
      <c r="I5" s="310"/>
      <c r="J5" s="310"/>
      <c r="K5" s="309"/>
    </row>
    <row r="6" ht="15" customHeight="1">
      <c r="B6" s="307"/>
      <c r="C6" s="311" t="s">
        <v>749</v>
      </c>
      <c r="D6" s="311"/>
      <c r="E6" s="311"/>
      <c r="F6" s="311"/>
      <c r="G6" s="311"/>
      <c r="H6" s="311"/>
      <c r="I6" s="311"/>
      <c r="J6" s="311"/>
      <c r="K6" s="309"/>
    </row>
    <row r="7" ht="15" customHeight="1">
      <c r="B7" s="312"/>
      <c r="C7" s="311" t="s">
        <v>750</v>
      </c>
      <c r="D7" s="311"/>
      <c r="E7" s="311"/>
      <c r="F7" s="311"/>
      <c r="G7" s="311"/>
      <c r="H7" s="311"/>
      <c r="I7" s="311"/>
      <c r="J7" s="311"/>
      <c r="K7" s="309"/>
    </row>
    <row r="8" ht="12.75" customHeight="1">
      <c r="B8" s="312"/>
      <c r="C8" s="311"/>
      <c r="D8" s="311"/>
      <c r="E8" s="311"/>
      <c r="F8" s="311"/>
      <c r="G8" s="311"/>
      <c r="H8" s="311"/>
      <c r="I8" s="311"/>
      <c r="J8" s="311"/>
      <c r="K8" s="309"/>
    </row>
    <row r="9" ht="15" customHeight="1">
      <c r="B9" s="312"/>
      <c r="C9" s="311" t="s">
        <v>751</v>
      </c>
      <c r="D9" s="311"/>
      <c r="E9" s="311"/>
      <c r="F9" s="311"/>
      <c r="G9" s="311"/>
      <c r="H9" s="311"/>
      <c r="I9" s="311"/>
      <c r="J9" s="311"/>
      <c r="K9" s="309"/>
    </row>
    <row r="10" ht="15" customHeight="1">
      <c r="B10" s="312"/>
      <c r="C10" s="311"/>
      <c r="D10" s="311" t="s">
        <v>752</v>
      </c>
      <c r="E10" s="311"/>
      <c r="F10" s="311"/>
      <c r="G10" s="311"/>
      <c r="H10" s="311"/>
      <c r="I10" s="311"/>
      <c r="J10" s="311"/>
      <c r="K10" s="309"/>
    </row>
    <row r="11" ht="15" customHeight="1">
      <c r="B11" s="312"/>
      <c r="C11" s="313"/>
      <c r="D11" s="311" t="s">
        <v>753</v>
      </c>
      <c r="E11" s="311"/>
      <c r="F11" s="311"/>
      <c r="G11" s="311"/>
      <c r="H11" s="311"/>
      <c r="I11" s="311"/>
      <c r="J11" s="311"/>
      <c r="K11" s="309"/>
    </row>
    <row r="12" ht="12.75" customHeight="1">
      <c r="B12" s="312"/>
      <c r="C12" s="313"/>
      <c r="D12" s="313"/>
      <c r="E12" s="313"/>
      <c r="F12" s="313"/>
      <c r="G12" s="313"/>
      <c r="H12" s="313"/>
      <c r="I12" s="313"/>
      <c r="J12" s="313"/>
      <c r="K12" s="309"/>
    </row>
    <row r="13" ht="15" customHeight="1">
      <c r="B13" s="312"/>
      <c r="C13" s="313"/>
      <c r="D13" s="311" t="s">
        <v>754</v>
      </c>
      <c r="E13" s="311"/>
      <c r="F13" s="311"/>
      <c r="G13" s="311"/>
      <c r="H13" s="311"/>
      <c r="I13" s="311"/>
      <c r="J13" s="311"/>
      <c r="K13" s="309"/>
    </row>
    <row r="14" ht="15" customHeight="1">
      <c r="B14" s="312"/>
      <c r="C14" s="313"/>
      <c r="D14" s="311" t="s">
        <v>755</v>
      </c>
      <c r="E14" s="311"/>
      <c r="F14" s="311"/>
      <c r="G14" s="311"/>
      <c r="H14" s="311"/>
      <c r="I14" s="311"/>
      <c r="J14" s="311"/>
      <c r="K14" s="309"/>
    </row>
    <row r="15" ht="15" customHeight="1">
      <c r="B15" s="312"/>
      <c r="C15" s="313"/>
      <c r="D15" s="311" t="s">
        <v>756</v>
      </c>
      <c r="E15" s="311"/>
      <c r="F15" s="311"/>
      <c r="G15" s="311"/>
      <c r="H15" s="311"/>
      <c r="I15" s="311"/>
      <c r="J15" s="311"/>
      <c r="K15" s="309"/>
    </row>
    <row r="16" ht="15" customHeight="1">
      <c r="B16" s="312"/>
      <c r="C16" s="313"/>
      <c r="D16" s="313"/>
      <c r="E16" s="314" t="s">
        <v>84</v>
      </c>
      <c r="F16" s="311" t="s">
        <v>757</v>
      </c>
      <c r="G16" s="311"/>
      <c r="H16" s="311"/>
      <c r="I16" s="311"/>
      <c r="J16" s="311"/>
      <c r="K16" s="309"/>
    </row>
    <row r="17" ht="15" customHeight="1">
      <c r="B17" s="312"/>
      <c r="C17" s="313"/>
      <c r="D17" s="313"/>
      <c r="E17" s="314" t="s">
        <v>758</v>
      </c>
      <c r="F17" s="311" t="s">
        <v>759</v>
      </c>
      <c r="G17" s="311"/>
      <c r="H17" s="311"/>
      <c r="I17" s="311"/>
      <c r="J17" s="311"/>
      <c r="K17" s="309"/>
    </row>
    <row r="18" ht="15" customHeight="1">
      <c r="B18" s="312"/>
      <c r="C18" s="313"/>
      <c r="D18" s="313"/>
      <c r="E18" s="314" t="s">
        <v>760</v>
      </c>
      <c r="F18" s="311" t="s">
        <v>761</v>
      </c>
      <c r="G18" s="311"/>
      <c r="H18" s="311"/>
      <c r="I18" s="311"/>
      <c r="J18" s="311"/>
      <c r="K18" s="309"/>
    </row>
    <row r="19" ht="15" customHeight="1">
      <c r="B19" s="312"/>
      <c r="C19" s="313"/>
      <c r="D19" s="313"/>
      <c r="E19" s="314" t="s">
        <v>108</v>
      </c>
      <c r="F19" s="311" t="s">
        <v>762</v>
      </c>
      <c r="G19" s="311"/>
      <c r="H19" s="311"/>
      <c r="I19" s="311"/>
      <c r="J19" s="311"/>
      <c r="K19" s="309"/>
    </row>
    <row r="20" ht="15" customHeight="1">
      <c r="B20" s="312"/>
      <c r="C20" s="313"/>
      <c r="D20" s="313"/>
      <c r="E20" s="314" t="s">
        <v>763</v>
      </c>
      <c r="F20" s="311" t="s">
        <v>764</v>
      </c>
      <c r="G20" s="311"/>
      <c r="H20" s="311"/>
      <c r="I20" s="311"/>
      <c r="J20" s="311"/>
      <c r="K20" s="309"/>
    </row>
    <row r="21" ht="15" customHeight="1">
      <c r="B21" s="312"/>
      <c r="C21" s="313"/>
      <c r="D21" s="313"/>
      <c r="E21" s="314" t="s">
        <v>92</v>
      </c>
      <c r="F21" s="311" t="s">
        <v>765</v>
      </c>
      <c r="G21" s="311"/>
      <c r="H21" s="311"/>
      <c r="I21" s="311"/>
      <c r="J21" s="311"/>
      <c r="K21" s="309"/>
    </row>
    <row r="22" ht="12.75" customHeight="1">
      <c r="B22" s="312"/>
      <c r="C22" s="313"/>
      <c r="D22" s="313"/>
      <c r="E22" s="313"/>
      <c r="F22" s="313"/>
      <c r="G22" s="313"/>
      <c r="H22" s="313"/>
      <c r="I22" s="313"/>
      <c r="J22" s="313"/>
      <c r="K22" s="309"/>
    </row>
    <row r="23" ht="15" customHeight="1">
      <c r="B23" s="312"/>
      <c r="C23" s="311" t="s">
        <v>766</v>
      </c>
      <c r="D23" s="311"/>
      <c r="E23" s="311"/>
      <c r="F23" s="311"/>
      <c r="G23" s="311"/>
      <c r="H23" s="311"/>
      <c r="I23" s="311"/>
      <c r="J23" s="311"/>
      <c r="K23" s="309"/>
    </row>
    <row r="24" ht="15" customHeight="1">
      <c r="B24" s="312"/>
      <c r="C24" s="311" t="s">
        <v>767</v>
      </c>
      <c r="D24" s="311"/>
      <c r="E24" s="311"/>
      <c r="F24" s="311"/>
      <c r="G24" s="311"/>
      <c r="H24" s="311"/>
      <c r="I24" s="311"/>
      <c r="J24" s="311"/>
      <c r="K24" s="309"/>
    </row>
    <row r="25" ht="15" customHeight="1">
      <c r="B25" s="312"/>
      <c r="C25" s="311"/>
      <c r="D25" s="311" t="s">
        <v>768</v>
      </c>
      <c r="E25" s="311"/>
      <c r="F25" s="311"/>
      <c r="G25" s="311"/>
      <c r="H25" s="311"/>
      <c r="I25" s="311"/>
      <c r="J25" s="311"/>
      <c r="K25" s="309"/>
    </row>
    <row r="26" ht="15" customHeight="1">
      <c r="B26" s="312"/>
      <c r="C26" s="313"/>
      <c r="D26" s="311" t="s">
        <v>769</v>
      </c>
      <c r="E26" s="311"/>
      <c r="F26" s="311"/>
      <c r="G26" s="311"/>
      <c r="H26" s="311"/>
      <c r="I26" s="311"/>
      <c r="J26" s="311"/>
      <c r="K26" s="309"/>
    </row>
    <row r="27" ht="12.75" customHeight="1">
      <c r="B27" s="312"/>
      <c r="C27" s="313"/>
      <c r="D27" s="313"/>
      <c r="E27" s="313"/>
      <c r="F27" s="313"/>
      <c r="G27" s="313"/>
      <c r="H27" s="313"/>
      <c r="I27" s="313"/>
      <c r="J27" s="313"/>
      <c r="K27" s="309"/>
    </row>
    <row r="28" ht="15" customHeight="1">
      <c r="B28" s="312"/>
      <c r="C28" s="313"/>
      <c r="D28" s="311" t="s">
        <v>770</v>
      </c>
      <c r="E28" s="311"/>
      <c r="F28" s="311"/>
      <c r="G28" s="311"/>
      <c r="H28" s="311"/>
      <c r="I28" s="311"/>
      <c r="J28" s="311"/>
      <c r="K28" s="309"/>
    </row>
    <row r="29" ht="15" customHeight="1">
      <c r="B29" s="312"/>
      <c r="C29" s="313"/>
      <c r="D29" s="311" t="s">
        <v>771</v>
      </c>
      <c r="E29" s="311"/>
      <c r="F29" s="311"/>
      <c r="G29" s="311"/>
      <c r="H29" s="311"/>
      <c r="I29" s="311"/>
      <c r="J29" s="311"/>
      <c r="K29" s="309"/>
    </row>
    <row r="30" ht="12.75" customHeight="1">
      <c r="B30" s="312"/>
      <c r="C30" s="313"/>
      <c r="D30" s="313"/>
      <c r="E30" s="313"/>
      <c r="F30" s="313"/>
      <c r="G30" s="313"/>
      <c r="H30" s="313"/>
      <c r="I30" s="313"/>
      <c r="J30" s="313"/>
      <c r="K30" s="309"/>
    </row>
    <row r="31" ht="15" customHeight="1">
      <c r="B31" s="312"/>
      <c r="C31" s="313"/>
      <c r="D31" s="311" t="s">
        <v>772</v>
      </c>
      <c r="E31" s="311"/>
      <c r="F31" s="311"/>
      <c r="G31" s="311"/>
      <c r="H31" s="311"/>
      <c r="I31" s="311"/>
      <c r="J31" s="311"/>
      <c r="K31" s="309"/>
    </row>
    <row r="32" ht="15" customHeight="1">
      <c r="B32" s="312"/>
      <c r="C32" s="313"/>
      <c r="D32" s="311" t="s">
        <v>773</v>
      </c>
      <c r="E32" s="311"/>
      <c r="F32" s="311"/>
      <c r="G32" s="311"/>
      <c r="H32" s="311"/>
      <c r="I32" s="311"/>
      <c r="J32" s="311"/>
      <c r="K32" s="309"/>
    </row>
    <row r="33" ht="15" customHeight="1">
      <c r="B33" s="312"/>
      <c r="C33" s="313"/>
      <c r="D33" s="311" t="s">
        <v>774</v>
      </c>
      <c r="E33" s="311"/>
      <c r="F33" s="311"/>
      <c r="G33" s="311"/>
      <c r="H33" s="311"/>
      <c r="I33" s="311"/>
      <c r="J33" s="311"/>
      <c r="K33" s="309"/>
    </row>
    <row r="34" ht="15" customHeight="1">
      <c r="B34" s="312"/>
      <c r="C34" s="313"/>
      <c r="D34" s="311"/>
      <c r="E34" s="315" t="s">
        <v>187</v>
      </c>
      <c r="F34" s="311"/>
      <c r="G34" s="311" t="s">
        <v>775</v>
      </c>
      <c r="H34" s="311"/>
      <c r="I34" s="311"/>
      <c r="J34" s="311"/>
      <c r="K34" s="309"/>
    </row>
    <row r="35" ht="30.75" customHeight="1">
      <c r="B35" s="312"/>
      <c r="C35" s="313"/>
      <c r="D35" s="311"/>
      <c r="E35" s="315" t="s">
        <v>776</v>
      </c>
      <c r="F35" s="311"/>
      <c r="G35" s="311" t="s">
        <v>777</v>
      </c>
      <c r="H35" s="311"/>
      <c r="I35" s="311"/>
      <c r="J35" s="311"/>
      <c r="K35" s="309"/>
    </row>
    <row r="36" ht="15" customHeight="1">
      <c r="B36" s="312"/>
      <c r="C36" s="313"/>
      <c r="D36" s="311"/>
      <c r="E36" s="315" t="s">
        <v>58</v>
      </c>
      <c r="F36" s="311"/>
      <c r="G36" s="311" t="s">
        <v>778</v>
      </c>
      <c r="H36" s="311"/>
      <c r="I36" s="311"/>
      <c r="J36" s="311"/>
      <c r="K36" s="309"/>
    </row>
    <row r="37" ht="15" customHeight="1">
      <c r="B37" s="312"/>
      <c r="C37" s="313"/>
      <c r="D37" s="311"/>
      <c r="E37" s="315" t="s">
        <v>188</v>
      </c>
      <c r="F37" s="311"/>
      <c r="G37" s="311" t="s">
        <v>779</v>
      </c>
      <c r="H37" s="311"/>
      <c r="I37" s="311"/>
      <c r="J37" s="311"/>
      <c r="K37" s="309"/>
    </row>
    <row r="38" ht="15" customHeight="1">
      <c r="B38" s="312"/>
      <c r="C38" s="313"/>
      <c r="D38" s="311"/>
      <c r="E38" s="315" t="s">
        <v>189</v>
      </c>
      <c r="F38" s="311"/>
      <c r="G38" s="311" t="s">
        <v>780</v>
      </c>
      <c r="H38" s="311"/>
      <c r="I38" s="311"/>
      <c r="J38" s="311"/>
      <c r="K38" s="309"/>
    </row>
    <row r="39" ht="15" customHeight="1">
      <c r="B39" s="312"/>
      <c r="C39" s="313"/>
      <c r="D39" s="311"/>
      <c r="E39" s="315" t="s">
        <v>190</v>
      </c>
      <c r="F39" s="311"/>
      <c r="G39" s="311" t="s">
        <v>781</v>
      </c>
      <c r="H39" s="311"/>
      <c r="I39" s="311"/>
      <c r="J39" s="311"/>
      <c r="K39" s="309"/>
    </row>
    <row r="40" ht="15" customHeight="1">
      <c r="B40" s="312"/>
      <c r="C40" s="313"/>
      <c r="D40" s="311"/>
      <c r="E40" s="315" t="s">
        <v>782</v>
      </c>
      <c r="F40" s="311"/>
      <c r="G40" s="311" t="s">
        <v>783</v>
      </c>
      <c r="H40" s="311"/>
      <c r="I40" s="311"/>
      <c r="J40" s="311"/>
      <c r="K40" s="309"/>
    </row>
    <row r="41" ht="15" customHeight="1">
      <c r="B41" s="312"/>
      <c r="C41" s="313"/>
      <c r="D41" s="311"/>
      <c r="E41" s="315"/>
      <c r="F41" s="311"/>
      <c r="G41" s="311" t="s">
        <v>784</v>
      </c>
      <c r="H41" s="311"/>
      <c r="I41" s="311"/>
      <c r="J41" s="311"/>
      <c r="K41" s="309"/>
    </row>
    <row r="42" ht="15" customHeight="1">
      <c r="B42" s="312"/>
      <c r="C42" s="313"/>
      <c r="D42" s="311"/>
      <c r="E42" s="315" t="s">
        <v>785</v>
      </c>
      <c r="F42" s="311"/>
      <c r="G42" s="311" t="s">
        <v>786</v>
      </c>
      <c r="H42" s="311"/>
      <c r="I42" s="311"/>
      <c r="J42" s="311"/>
      <c r="K42" s="309"/>
    </row>
    <row r="43" ht="15" customHeight="1">
      <c r="B43" s="312"/>
      <c r="C43" s="313"/>
      <c r="D43" s="311"/>
      <c r="E43" s="315" t="s">
        <v>192</v>
      </c>
      <c r="F43" s="311"/>
      <c r="G43" s="311" t="s">
        <v>787</v>
      </c>
      <c r="H43" s="311"/>
      <c r="I43" s="311"/>
      <c r="J43" s="311"/>
      <c r="K43" s="309"/>
    </row>
    <row r="44" ht="12.75" customHeight="1">
      <c r="B44" s="312"/>
      <c r="C44" s="313"/>
      <c r="D44" s="311"/>
      <c r="E44" s="311"/>
      <c r="F44" s="311"/>
      <c r="G44" s="311"/>
      <c r="H44" s="311"/>
      <c r="I44" s="311"/>
      <c r="J44" s="311"/>
      <c r="K44" s="309"/>
    </row>
    <row r="45" ht="15" customHeight="1">
      <c r="B45" s="312"/>
      <c r="C45" s="313"/>
      <c r="D45" s="311" t="s">
        <v>788</v>
      </c>
      <c r="E45" s="311"/>
      <c r="F45" s="311"/>
      <c r="G45" s="311"/>
      <c r="H45" s="311"/>
      <c r="I45" s="311"/>
      <c r="J45" s="311"/>
      <c r="K45" s="309"/>
    </row>
    <row r="46" ht="15" customHeight="1">
      <c r="B46" s="312"/>
      <c r="C46" s="313"/>
      <c r="D46" s="313"/>
      <c r="E46" s="311" t="s">
        <v>789</v>
      </c>
      <c r="F46" s="311"/>
      <c r="G46" s="311"/>
      <c r="H46" s="311"/>
      <c r="I46" s="311"/>
      <c r="J46" s="311"/>
      <c r="K46" s="309"/>
    </row>
    <row r="47" ht="15" customHeight="1">
      <c r="B47" s="312"/>
      <c r="C47" s="313"/>
      <c r="D47" s="313"/>
      <c r="E47" s="311" t="s">
        <v>790</v>
      </c>
      <c r="F47" s="311"/>
      <c r="G47" s="311"/>
      <c r="H47" s="311"/>
      <c r="I47" s="311"/>
      <c r="J47" s="311"/>
      <c r="K47" s="309"/>
    </row>
    <row r="48" ht="15" customHeight="1">
      <c r="B48" s="312"/>
      <c r="C48" s="313"/>
      <c r="D48" s="313"/>
      <c r="E48" s="311" t="s">
        <v>791</v>
      </c>
      <c r="F48" s="311"/>
      <c r="G48" s="311"/>
      <c r="H48" s="311"/>
      <c r="I48" s="311"/>
      <c r="J48" s="311"/>
      <c r="K48" s="309"/>
    </row>
    <row r="49" ht="15" customHeight="1">
      <c r="B49" s="312"/>
      <c r="C49" s="313"/>
      <c r="D49" s="311" t="s">
        <v>792</v>
      </c>
      <c r="E49" s="311"/>
      <c r="F49" s="311"/>
      <c r="G49" s="311"/>
      <c r="H49" s="311"/>
      <c r="I49" s="311"/>
      <c r="J49" s="311"/>
      <c r="K49" s="309"/>
    </row>
    <row r="50" ht="25.5" customHeight="1">
      <c r="B50" s="307"/>
      <c r="C50" s="308" t="s">
        <v>793</v>
      </c>
      <c r="D50" s="308"/>
      <c r="E50" s="308"/>
      <c r="F50" s="308"/>
      <c r="G50" s="308"/>
      <c r="H50" s="308"/>
      <c r="I50" s="308"/>
      <c r="J50" s="308"/>
      <c r="K50" s="309"/>
    </row>
    <row r="51" ht="5.25" customHeight="1">
      <c r="B51" s="307"/>
      <c r="C51" s="310"/>
      <c r="D51" s="310"/>
      <c r="E51" s="310"/>
      <c r="F51" s="310"/>
      <c r="G51" s="310"/>
      <c r="H51" s="310"/>
      <c r="I51" s="310"/>
      <c r="J51" s="310"/>
      <c r="K51" s="309"/>
    </row>
    <row r="52" ht="15" customHeight="1">
      <c r="B52" s="307"/>
      <c r="C52" s="311" t="s">
        <v>794</v>
      </c>
      <c r="D52" s="311"/>
      <c r="E52" s="311"/>
      <c r="F52" s="311"/>
      <c r="G52" s="311"/>
      <c r="H52" s="311"/>
      <c r="I52" s="311"/>
      <c r="J52" s="311"/>
      <c r="K52" s="309"/>
    </row>
    <row r="53" ht="15" customHeight="1">
      <c r="B53" s="307"/>
      <c r="C53" s="311" t="s">
        <v>795</v>
      </c>
      <c r="D53" s="311"/>
      <c r="E53" s="311"/>
      <c r="F53" s="311"/>
      <c r="G53" s="311"/>
      <c r="H53" s="311"/>
      <c r="I53" s="311"/>
      <c r="J53" s="311"/>
      <c r="K53" s="309"/>
    </row>
    <row r="54" ht="12.75" customHeight="1">
      <c r="B54" s="307"/>
      <c r="C54" s="311"/>
      <c r="D54" s="311"/>
      <c r="E54" s="311"/>
      <c r="F54" s="311"/>
      <c r="G54" s="311"/>
      <c r="H54" s="311"/>
      <c r="I54" s="311"/>
      <c r="J54" s="311"/>
      <c r="K54" s="309"/>
    </row>
    <row r="55" ht="15" customHeight="1">
      <c r="B55" s="307"/>
      <c r="C55" s="311" t="s">
        <v>796</v>
      </c>
      <c r="D55" s="311"/>
      <c r="E55" s="311"/>
      <c r="F55" s="311"/>
      <c r="G55" s="311"/>
      <c r="H55" s="311"/>
      <c r="I55" s="311"/>
      <c r="J55" s="311"/>
      <c r="K55" s="309"/>
    </row>
    <row r="56" ht="15" customHeight="1">
      <c r="B56" s="307"/>
      <c r="C56" s="313"/>
      <c r="D56" s="311" t="s">
        <v>797</v>
      </c>
      <c r="E56" s="311"/>
      <c r="F56" s="311"/>
      <c r="G56" s="311"/>
      <c r="H56" s="311"/>
      <c r="I56" s="311"/>
      <c r="J56" s="311"/>
      <c r="K56" s="309"/>
    </row>
    <row r="57" ht="15" customHeight="1">
      <c r="B57" s="307"/>
      <c r="C57" s="313"/>
      <c r="D57" s="311" t="s">
        <v>798</v>
      </c>
      <c r="E57" s="311"/>
      <c r="F57" s="311"/>
      <c r="G57" s="311"/>
      <c r="H57" s="311"/>
      <c r="I57" s="311"/>
      <c r="J57" s="311"/>
      <c r="K57" s="309"/>
    </row>
    <row r="58" ht="15" customHeight="1">
      <c r="B58" s="307"/>
      <c r="C58" s="313"/>
      <c r="D58" s="311" t="s">
        <v>799</v>
      </c>
      <c r="E58" s="311"/>
      <c r="F58" s="311"/>
      <c r="G58" s="311"/>
      <c r="H58" s="311"/>
      <c r="I58" s="311"/>
      <c r="J58" s="311"/>
      <c r="K58" s="309"/>
    </row>
    <row r="59" ht="15" customHeight="1">
      <c r="B59" s="307"/>
      <c r="C59" s="313"/>
      <c r="D59" s="311" t="s">
        <v>800</v>
      </c>
      <c r="E59" s="311"/>
      <c r="F59" s="311"/>
      <c r="G59" s="311"/>
      <c r="H59" s="311"/>
      <c r="I59" s="311"/>
      <c r="J59" s="311"/>
      <c r="K59" s="309"/>
    </row>
    <row r="60" ht="15" customHeight="1">
      <c r="B60" s="307"/>
      <c r="C60" s="313"/>
      <c r="D60" s="316" t="s">
        <v>801</v>
      </c>
      <c r="E60" s="316"/>
      <c r="F60" s="316"/>
      <c r="G60" s="316"/>
      <c r="H60" s="316"/>
      <c r="I60" s="316"/>
      <c r="J60" s="316"/>
      <c r="K60" s="309"/>
    </row>
    <row r="61" ht="15" customHeight="1">
      <c r="B61" s="307"/>
      <c r="C61" s="313"/>
      <c r="D61" s="311" t="s">
        <v>802</v>
      </c>
      <c r="E61" s="311"/>
      <c r="F61" s="311"/>
      <c r="G61" s="311"/>
      <c r="H61" s="311"/>
      <c r="I61" s="311"/>
      <c r="J61" s="311"/>
      <c r="K61" s="309"/>
    </row>
    <row r="62" ht="12.75" customHeight="1">
      <c r="B62" s="307"/>
      <c r="C62" s="313"/>
      <c r="D62" s="313"/>
      <c r="E62" s="317"/>
      <c r="F62" s="313"/>
      <c r="G62" s="313"/>
      <c r="H62" s="313"/>
      <c r="I62" s="313"/>
      <c r="J62" s="313"/>
      <c r="K62" s="309"/>
    </row>
    <row r="63" ht="15" customHeight="1">
      <c r="B63" s="307"/>
      <c r="C63" s="313"/>
      <c r="D63" s="311" t="s">
        <v>803</v>
      </c>
      <c r="E63" s="311"/>
      <c r="F63" s="311"/>
      <c r="G63" s="311"/>
      <c r="H63" s="311"/>
      <c r="I63" s="311"/>
      <c r="J63" s="311"/>
      <c r="K63" s="309"/>
    </row>
    <row r="64" ht="15" customHeight="1">
      <c r="B64" s="307"/>
      <c r="C64" s="313"/>
      <c r="D64" s="316" t="s">
        <v>804</v>
      </c>
      <c r="E64" s="316"/>
      <c r="F64" s="316"/>
      <c r="G64" s="316"/>
      <c r="H64" s="316"/>
      <c r="I64" s="316"/>
      <c r="J64" s="316"/>
      <c r="K64" s="309"/>
    </row>
    <row r="65" ht="15" customHeight="1">
      <c r="B65" s="307"/>
      <c r="C65" s="313"/>
      <c r="D65" s="311" t="s">
        <v>805</v>
      </c>
      <c r="E65" s="311"/>
      <c r="F65" s="311"/>
      <c r="G65" s="311"/>
      <c r="H65" s="311"/>
      <c r="I65" s="311"/>
      <c r="J65" s="311"/>
      <c r="K65" s="309"/>
    </row>
    <row r="66" ht="15" customHeight="1">
      <c r="B66" s="307"/>
      <c r="C66" s="313"/>
      <c r="D66" s="311" t="s">
        <v>806</v>
      </c>
      <c r="E66" s="311"/>
      <c r="F66" s="311"/>
      <c r="G66" s="311"/>
      <c r="H66" s="311"/>
      <c r="I66" s="311"/>
      <c r="J66" s="311"/>
      <c r="K66" s="309"/>
    </row>
    <row r="67" ht="15" customHeight="1">
      <c r="B67" s="307"/>
      <c r="C67" s="313"/>
      <c r="D67" s="311" t="s">
        <v>807</v>
      </c>
      <c r="E67" s="311"/>
      <c r="F67" s="311"/>
      <c r="G67" s="311"/>
      <c r="H67" s="311"/>
      <c r="I67" s="311"/>
      <c r="J67" s="311"/>
      <c r="K67" s="309"/>
    </row>
    <row r="68" ht="15" customHeight="1">
      <c r="B68" s="307"/>
      <c r="C68" s="313"/>
      <c r="D68" s="311" t="s">
        <v>808</v>
      </c>
      <c r="E68" s="311"/>
      <c r="F68" s="311"/>
      <c r="G68" s="311"/>
      <c r="H68" s="311"/>
      <c r="I68" s="311"/>
      <c r="J68" s="311"/>
      <c r="K68" s="309"/>
    </row>
    <row r="69" ht="12.75" customHeight="1">
      <c r="B69" s="318"/>
      <c r="C69" s="319"/>
      <c r="D69" s="319"/>
      <c r="E69" s="319"/>
      <c r="F69" s="319"/>
      <c r="G69" s="319"/>
      <c r="H69" s="319"/>
      <c r="I69" s="319"/>
      <c r="J69" s="319"/>
      <c r="K69" s="320"/>
    </row>
    <row r="70" ht="18.75" customHeight="1">
      <c r="B70" s="321"/>
      <c r="C70" s="321"/>
      <c r="D70" s="321"/>
      <c r="E70" s="321"/>
      <c r="F70" s="321"/>
      <c r="G70" s="321"/>
      <c r="H70" s="321"/>
      <c r="I70" s="321"/>
      <c r="J70" s="321"/>
      <c r="K70" s="322"/>
    </row>
    <row r="71" ht="18.75" customHeight="1">
      <c r="B71" s="322"/>
      <c r="C71" s="322"/>
      <c r="D71" s="322"/>
      <c r="E71" s="322"/>
      <c r="F71" s="322"/>
      <c r="G71" s="322"/>
      <c r="H71" s="322"/>
      <c r="I71" s="322"/>
      <c r="J71" s="322"/>
      <c r="K71" s="322"/>
    </row>
    <row r="72" ht="7.5" customHeight="1">
      <c r="B72" s="323"/>
      <c r="C72" s="324"/>
      <c r="D72" s="324"/>
      <c r="E72" s="324"/>
      <c r="F72" s="324"/>
      <c r="G72" s="324"/>
      <c r="H72" s="324"/>
      <c r="I72" s="324"/>
      <c r="J72" s="324"/>
      <c r="K72" s="325"/>
    </row>
    <row r="73" ht="45" customHeight="1">
      <c r="B73" s="326"/>
      <c r="C73" s="327" t="s">
        <v>117</v>
      </c>
      <c r="D73" s="327"/>
      <c r="E73" s="327"/>
      <c r="F73" s="327"/>
      <c r="G73" s="327"/>
      <c r="H73" s="327"/>
      <c r="I73" s="327"/>
      <c r="J73" s="327"/>
      <c r="K73" s="328"/>
    </row>
    <row r="74" ht="17.25" customHeight="1">
      <c r="B74" s="326"/>
      <c r="C74" s="329" t="s">
        <v>809</v>
      </c>
      <c r="D74" s="329"/>
      <c r="E74" s="329"/>
      <c r="F74" s="329" t="s">
        <v>810</v>
      </c>
      <c r="G74" s="330"/>
      <c r="H74" s="329" t="s">
        <v>188</v>
      </c>
      <c r="I74" s="329" t="s">
        <v>62</v>
      </c>
      <c r="J74" s="329" t="s">
        <v>811</v>
      </c>
      <c r="K74" s="328"/>
    </row>
    <row r="75" ht="17.25" customHeight="1">
      <c r="B75" s="326"/>
      <c r="C75" s="331" t="s">
        <v>812</v>
      </c>
      <c r="D75" s="331"/>
      <c r="E75" s="331"/>
      <c r="F75" s="332" t="s">
        <v>813</v>
      </c>
      <c r="G75" s="333"/>
      <c r="H75" s="331"/>
      <c r="I75" s="331"/>
      <c r="J75" s="331" t="s">
        <v>814</v>
      </c>
      <c r="K75" s="328"/>
    </row>
    <row r="76" ht="5.25" customHeight="1">
      <c r="B76" s="326"/>
      <c r="C76" s="334"/>
      <c r="D76" s="334"/>
      <c r="E76" s="334"/>
      <c r="F76" s="334"/>
      <c r="G76" s="335"/>
      <c r="H76" s="334"/>
      <c r="I76" s="334"/>
      <c r="J76" s="334"/>
      <c r="K76" s="328"/>
    </row>
    <row r="77" ht="15" customHeight="1">
      <c r="B77" s="326"/>
      <c r="C77" s="315" t="s">
        <v>58</v>
      </c>
      <c r="D77" s="334"/>
      <c r="E77" s="334"/>
      <c r="F77" s="336" t="s">
        <v>815</v>
      </c>
      <c r="G77" s="335"/>
      <c r="H77" s="315" t="s">
        <v>816</v>
      </c>
      <c r="I77" s="315" t="s">
        <v>817</v>
      </c>
      <c r="J77" s="315">
        <v>20</v>
      </c>
      <c r="K77" s="328"/>
    </row>
    <row r="78" ht="15" customHeight="1">
      <c r="B78" s="326"/>
      <c r="C78" s="315" t="s">
        <v>818</v>
      </c>
      <c r="D78" s="315"/>
      <c r="E78" s="315"/>
      <c r="F78" s="336" t="s">
        <v>815</v>
      </c>
      <c r="G78" s="335"/>
      <c r="H78" s="315" t="s">
        <v>819</v>
      </c>
      <c r="I78" s="315" t="s">
        <v>817</v>
      </c>
      <c r="J78" s="315">
        <v>120</v>
      </c>
      <c r="K78" s="328"/>
    </row>
    <row r="79" ht="15" customHeight="1">
      <c r="B79" s="337"/>
      <c r="C79" s="315" t="s">
        <v>820</v>
      </c>
      <c r="D79" s="315"/>
      <c r="E79" s="315"/>
      <c r="F79" s="336" t="s">
        <v>821</v>
      </c>
      <c r="G79" s="335"/>
      <c r="H79" s="315" t="s">
        <v>822</v>
      </c>
      <c r="I79" s="315" t="s">
        <v>817</v>
      </c>
      <c r="J79" s="315">
        <v>50</v>
      </c>
      <c r="K79" s="328"/>
    </row>
    <row r="80" ht="15" customHeight="1">
      <c r="B80" s="337"/>
      <c r="C80" s="315" t="s">
        <v>823</v>
      </c>
      <c r="D80" s="315"/>
      <c r="E80" s="315"/>
      <c r="F80" s="336" t="s">
        <v>815</v>
      </c>
      <c r="G80" s="335"/>
      <c r="H80" s="315" t="s">
        <v>824</v>
      </c>
      <c r="I80" s="315" t="s">
        <v>825</v>
      </c>
      <c r="J80" s="315"/>
      <c r="K80" s="328"/>
    </row>
    <row r="81" ht="15" customHeight="1">
      <c r="B81" s="337"/>
      <c r="C81" s="338" t="s">
        <v>826</v>
      </c>
      <c r="D81" s="338"/>
      <c r="E81" s="338"/>
      <c r="F81" s="339" t="s">
        <v>821</v>
      </c>
      <c r="G81" s="338"/>
      <c r="H81" s="338" t="s">
        <v>827</v>
      </c>
      <c r="I81" s="338" t="s">
        <v>817</v>
      </c>
      <c r="J81" s="338">
        <v>15</v>
      </c>
      <c r="K81" s="328"/>
    </row>
    <row r="82" ht="15" customHeight="1">
      <c r="B82" s="337"/>
      <c r="C82" s="338" t="s">
        <v>828</v>
      </c>
      <c r="D82" s="338"/>
      <c r="E82" s="338"/>
      <c r="F82" s="339" t="s">
        <v>821</v>
      </c>
      <c r="G82" s="338"/>
      <c r="H82" s="338" t="s">
        <v>829</v>
      </c>
      <c r="I82" s="338" t="s">
        <v>817</v>
      </c>
      <c r="J82" s="338">
        <v>15</v>
      </c>
      <c r="K82" s="328"/>
    </row>
    <row r="83" ht="15" customHeight="1">
      <c r="B83" s="337"/>
      <c r="C83" s="338" t="s">
        <v>830</v>
      </c>
      <c r="D83" s="338"/>
      <c r="E83" s="338"/>
      <c r="F83" s="339" t="s">
        <v>821</v>
      </c>
      <c r="G83" s="338"/>
      <c r="H83" s="338" t="s">
        <v>831</v>
      </c>
      <c r="I83" s="338" t="s">
        <v>817</v>
      </c>
      <c r="J83" s="338">
        <v>20</v>
      </c>
      <c r="K83" s="328"/>
    </row>
    <row r="84" ht="15" customHeight="1">
      <c r="B84" s="337"/>
      <c r="C84" s="338" t="s">
        <v>832</v>
      </c>
      <c r="D84" s="338"/>
      <c r="E84" s="338"/>
      <c r="F84" s="339" t="s">
        <v>821</v>
      </c>
      <c r="G84" s="338"/>
      <c r="H84" s="338" t="s">
        <v>833</v>
      </c>
      <c r="I84" s="338" t="s">
        <v>817</v>
      </c>
      <c r="J84" s="338">
        <v>20</v>
      </c>
      <c r="K84" s="328"/>
    </row>
    <row r="85" ht="15" customHeight="1">
      <c r="B85" s="337"/>
      <c r="C85" s="315" t="s">
        <v>834</v>
      </c>
      <c r="D85" s="315"/>
      <c r="E85" s="315"/>
      <c r="F85" s="336" t="s">
        <v>821</v>
      </c>
      <c r="G85" s="335"/>
      <c r="H85" s="315" t="s">
        <v>835</v>
      </c>
      <c r="I85" s="315" t="s">
        <v>817</v>
      </c>
      <c r="J85" s="315">
        <v>50</v>
      </c>
      <c r="K85" s="328"/>
    </row>
    <row r="86" ht="15" customHeight="1">
      <c r="B86" s="337"/>
      <c r="C86" s="315" t="s">
        <v>836</v>
      </c>
      <c r="D86" s="315"/>
      <c r="E86" s="315"/>
      <c r="F86" s="336" t="s">
        <v>821</v>
      </c>
      <c r="G86" s="335"/>
      <c r="H86" s="315" t="s">
        <v>837</v>
      </c>
      <c r="I86" s="315" t="s">
        <v>817</v>
      </c>
      <c r="J86" s="315">
        <v>20</v>
      </c>
      <c r="K86" s="328"/>
    </row>
    <row r="87" ht="15" customHeight="1">
      <c r="B87" s="337"/>
      <c r="C87" s="315" t="s">
        <v>838</v>
      </c>
      <c r="D87" s="315"/>
      <c r="E87" s="315"/>
      <c r="F87" s="336" t="s">
        <v>821</v>
      </c>
      <c r="G87" s="335"/>
      <c r="H87" s="315" t="s">
        <v>839</v>
      </c>
      <c r="I87" s="315" t="s">
        <v>817</v>
      </c>
      <c r="J87" s="315">
        <v>20</v>
      </c>
      <c r="K87" s="328"/>
    </row>
    <row r="88" ht="15" customHeight="1">
      <c r="B88" s="337"/>
      <c r="C88" s="315" t="s">
        <v>840</v>
      </c>
      <c r="D88" s="315"/>
      <c r="E88" s="315"/>
      <c r="F88" s="336" t="s">
        <v>821</v>
      </c>
      <c r="G88" s="335"/>
      <c r="H88" s="315" t="s">
        <v>841</v>
      </c>
      <c r="I88" s="315" t="s">
        <v>817</v>
      </c>
      <c r="J88" s="315">
        <v>50</v>
      </c>
      <c r="K88" s="328"/>
    </row>
    <row r="89" ht="15" customHeight="1">
      <c r="B89" s="337"/>
      <c r="C89" s="315" t="s">
        <v>842</v>
      </c>
      <c r="D89" s="315"/>
      <c r="E89" s="315"/>
      <c r="F89" s="336" t="s">
        <v>821</v>
      </c>
      <c r="G89" s="335"/>
      <c r="H89" s="315" t="s">
        <v>842</v>
      </c>
      <c r="I89" s="315" t="s">
        <v>817</v>
      </c>
      <c r="J89" s="315">
        <v>50</v>
      </c>
      <c r="K89" s="328"/>
    </row>
    <row r="90" ht="15" customHeight="1">
      <c r="B90" s="337"/>
      <c r="C90" s="315" t="s">
        <v>193</v>
      </c>
      <c r="D90" s="315"/>
      <c r="E90" s="315"/>
      <c r="F90" s="336" t="s">
        <v>821</v>
      </c>
      <c r="G90" s="335"/>
      <c r="H90" s="315" t="s">
        <v>843</v>
      </c>
      <c r="I90" s="315" t="s">
        <v>817</v>
      </c>
      <c r="J90" s="315">
        <v>255</v>
      </c>
      <c r="K90" s="328"/>
    </row>
    <row r="91" ht="15" customHeight="1">
      <c r="B91" s="337"/>
      <c r="C91" s="315" t="s">
        <v>844</v>
      </c>
      <c r="D91" s="315"/>
      <c r="E91" s="315"/>
      <c r="F91" s="336" t="s">
        <v>815</v>
      </c>
      <c r="G91" s="335"/>
      <c r="H91" s="315" t="s">
        <v>845</v>
      </c>
      <c r="I91" s="315" t="s">
        <v>846</v>
      </c>
      <c r="J91" s="315"/>
      <c r="K91" s="328"/>
    </row>
    <row r="92" ht="15" customHeight="1">
      <c r="B92" s="337"/>
      <c r="C92" s="315" t="s">
        <v>847</v>
      </c>
      <c r="D92" s="315"/>
      <c r="E92" s="315"/>
      <c r="F92" s="336" t="s">
        <v>815</v>
      </c>
      <c r="G92" s="335"/>
      <c r="H92" s="315" t="s">
        <v>848</v>
      </c>
      <c r="I92" s="315" t="s">
        <v>849</v>
      </c>
      <c r="J92" s="315"/>
      <c r="K92" s="328"/>
    </row>
    <row r="93" ht="15" customHeight="1">
      <c r="B93" s="337"/>
      <c r="C93" s="315" t="s">
        <v>850</v>
      </c>
      <c r="D93" s="315"/>
      <c r="E93" s="315"/>
      <c r="F93" s="336" t="s">
        <v>815</v>
      </c>
      <c r="G93" s="335"/>
      <c r="H93" s="315" t="s">
        <v>850</v>
      </c>
      <c r="I93" s="315" t="s">
        <v>849</v>
      </c>
      <c r="J93" s="315"/>
      <c r="K93" s="328"/>
    </row>
    <row r="94" ht="15" customHeight="1">
      <c r="B94" s="337"/>
      <c r="C94" s="315" t="s">
        <v>43</v>
      </c>
      <c r="D94" s="315"/>
      <c r="E94" s="315"/>
      <c r="F94" s="336" t="s">
        <v>815</v>
      </c>
      <c r="G94" s="335"/>
      <c r="H94" s="315" t="s">
        <v>851</v>
      </c>
      <c r="I94" s="315" t="s">
        <v>849</v>
      </c>
      <c r="J94" s="315"/>
      <c r="K94" s="328"/>
    </row>
    <row r="95" ht="15" customHeight="1">
      <c r="B95" s="337"/>
      <c r="C95" s="315" t="s">
        <v>53</v>
      </c>
      <c r="D95" s="315"/>
      <c r="E95" s="315"/>
      <c r="F95" s="336" t="s">
        <v>815</v>
      </c>
      <c r="G95" s="335"/>
      <c r="H95" s="315" t="s">
        <v>852</v>
      </c>
      <c r="I95" s="315" t="s">
        <v>849</v>
      </c>
      <c r="J95" s="315"/>
      <c r="K95" s="328"/>
    </row>
    <row r="96" ht="15" customHeight="1">
      <c r="B96" s="340"/>
      <c r="C96" s="341"/>
      <c r="D96" s="341"/>
      <c r="E96" s="341"/>
      <c r="F96" s="341"/>
      <c r="G96" s="341"/>
      <c r="H96" s="341"/>
      <c r="I96" s="341"/>
      <c r="J96" s="341"/>
      <c r="K96" s="342"/>
    </row>
    <row r="97" ht="18.75" customHeight="1">
      <c r="B97" s="343"/>
      <c r="C97" s="344"/>
      <c r="D97" s="344"/>
      <c r="E97" s="344"/>
      <c r="F97" s="344"/>
      <c r="G97" s="344"/>
      <c r="H97" s="344"/>
      <c r="I97" s="344"/>
      <c r="J97" s="344"/>
      <c r="K97" s="343"/>
    </row>
    <row r="98" ht="18.75" customHeight="1">
      <c r="B98" s="322"/>
      <c r="C98" s="322"/>
      <c r="D98" s="322"/>
      <c r="E98" s="322"/>
      <c r="F98" s="322"/>
      <c r="G98" s="322"/>
      <c r="H98" s="322"/>
      <c r="I98" s="322"/>
      <c r="J98" s="322"/>
      <c r="K98" s="322"/>
    </row>
    <row r="99" ht="7.5" customHeight="1">
      <c r="B99" s="323"/>
      <c r="C99" s="324"/>
      <c r="D99" s="324"/>
      <c r="E99" s="324"/>
      <c r="F99" s="324"/>
      <c r="G99" s="324"/>
      <c r="H99" s="324"/>
      <c r="I99" s="324"/>
      <c r="J99" s="324"/>
      <c r="K99" s="325"/>
    </row>
    <row r="100" ht="45" customHeight="1">
      <c r="B100" s="326"/>
      <c r="C100" s="327" t="s">
        <v>853</v>
      </c>
      <c r="D100" s="327"/>
      <c r="E100" s="327"/>
      <c r="F100" s="327"/>
      <c r="G100" s="327"/>
      <c r="H100" s="327"/>
      <c r="I100" s="327"/>
      <c r="J100" s="327"/>
      <c r="K100" s="328"/>
    </row>
    <row r="101" ht="17.25" customHeight="1">
      <c r="B101" s="326"/>
      <c r="C101" s="329" t="s">
        <v>809</v>
      </c>
      <c r="D101" s="329"/>
      <c r="E101" s="329"/>
      <c r="F101" s="329" t="s">
        <v>810</v>
      </c>
      <c r="G101" s="330"/>
      <c r="H101" s="329" t="s">
        <v>188</v>
      </c>
      <c r="I101" s="329" t="s">
        <v>62</v>
      </c>
      <c r="J101" s="329" t="s">
        <v>811</v>
      </c>
      <c r="K101" s="328"/>
    </row>
    <row r="102" ht="17.25" customHeight="1">
      <c r="B102" s="326"/>
      <c r="C102" s="331" t="s">
        <v>812</v>
      </c>
      <c r="D102" s="331"/>
      <c r="E102" s="331"/>
      <c r="F102" s="332" t="s">
        <v>813</v>
      </c>
      <c r="G102" s="333"/>
      <c r="H102" s="331"/>
      <c r="I102" s="331"/>
      <c r="J102" s="331" t="s">
        <v>814</v>
      </c>
      <c r="K102" s="328"/>
    </row>
    <row r="103" ht="5.25" customHeight="1">
      <c r="B103" s="326"/>
      <c r="C103" s="329"/>
      <c r="D103" s="329"/>
      <c r="E103" s="329"/>
      <c r="F103" s="329"/>
      <c r="G103" s="345"/>
      <c r="H103" s="329"/>
      <c r="I103" s="329"/>
      <c r="J103" s="329"/>
      <c r="K103" s="328"/>
    </row>
    <row r="104" ht="15" customHeight="1">
      <c r="B104" s="326"/>
      <c r="C104" s="315" t="s">
        <v>58</v>
      </c>
      <c r="D104" s="334"/>
      <c r="E104" s="334"/>
      <c r="F104" s="336" t="s">
        <v>815</v>
      </c>
      <c r="G104" s="345"/>
      <c r="H104" s="315" t="s">
        <v>854</v>
      </c>
      <c r="I104" s="315" t="s">
        <v>817</v>
      </c>
      <c r="J104" s="315">
        <v>20</v>
      </c>
      <c r="K104" s="328"/>
    </row>
    <row r="105" ht="15" customHeight="1">
      <c r="B105" s="326"/>
      <c r="C105" s="315" t="s">
        <v>818</v>
      </c>
      <c r="D105" s="315"/>
      <c r="E105" s="315"/>
      <c r="F105" s="336" t="s">
        <v>815</v>
      </c>
      <c r="G105" s="315"/>
      <c r="H105" s="315" t="s">
        <v>854</v>
      </c>
      <c r="I105" s="315" t="s">
        <v>817</v>
      </c>
      <c r="J105" s="315">
        <v>120</v>
      </c>
      <c r="K105" s="328"/>
    </row>
    <row r="106" ht="15" customHeight="1">
      <c r="B106" s="337"/>
      <c r="C106" s="315" t="s">
        <v>820</v>
      </c>
      <c r="D106" s="315"/>
      <c r="E106" s="315"/>
      <c r="F106" s="336" t="s">
        <v>821</v>
      </c>
      <c r="G106" s="315"/>
      <c r="H106" s="315" t="s">
        <v>854</v>
      </c>
      <c r="I106" s="315" t="s">
        <v>817</v>
      </c>
      <c r="J106" s="315">
        <v>50</v>
      </c>
      <c r="K106" s="328"/>
    </row>
    <row r="107" ht="15" customHeight="1">
      <c r="B107" s="337"/>
      <c r="C107" s="315" t="s">
        <v>823</v>
      </c>
      <c r="D107" s="315"/>
      <c r="E107" s="315"/>
      <c r="F107" s="336" t="s">
        <v>815</v>
      </c>
      <c r="G107" s="315"/>
      <c r="H107" s="315" t="s">
        <v>854</v>
      </c>
      <c r="I107" s="315" t="s">
        <v>825</v>
      </c>
      <c r="J107" s="315"/>
      <c r="K107" s="328"/>
    </row>
    <row r="108" ht="15" customHeight="1">
      <c r="B108" s="337"/>
      <c r="C108" s="315" t="s">
        <v>834</v>
      </c>
      <c r="D108" s="315"/>
      <c r="E108" s="315"/>
      <c r="F108" s="336" t="s">
        <v>821</v>
      </c>
      <c r="G108" s="315"/>
      <c r="H108" s="315" t="s">
        <v>854</v>
      </c>
      <c r="I108" s="315" t="s">
        <v>817</v>
      </c>
      <c r="J108" s="315">
        <v>50</v>
      </c>
      <c r="K108" s="328"/>
    </row>
    <row r="109" ht="15" customHeight="1">
      <c r="B109" s="337"/>
      <c r="C109" s="315" t="s">
        <v>842</v>
      </c>
      <c r="D109" s="315"/>
      <c r="E109" s="315"/>
      <c r="F109" s="336" t="s">
        <v>821</v>
      </c>
      <c r="G109" s="315"/>
      <c r="H109" s="315" t="s">
        <v>854</v>
      </c>
      <c r="I109" s="315" t="s">
        <v>817</v>
      </c>
      <c r="J109" s="315">
        <v>50</v>
      </c>
      <c r="K109" s="328"/>
    </row>
    <row r="110" ht="15" customHeight="1">
      <c r="B110" s="337"/>
      <c r="C110" s="315" t="s">
        <v>840</v>
      </c>
      <c r="D110" s="315"/>
      <c r="E110" s="315"/>
      <c r="F110" s="336" t="s">
        <v>821</v>
      </c>
      <c r="G110" s="315"/>
      <c r="H110" s="315" t="s">
        <v>854</v>
      </c>
      <c r="I110" s="315" t="s">
        <v>817</v>
      </c>
      <c r="J110" s="315">
        <v>50</v>
      </c>
      <c r="K110" s="328"/>
    </row>
    <row r="111" ht="15" customHeight="1">
      <c r="B111" s="337"/>
      <c r="C111" s="315" t="s">
        <v>58</v>
      </c>
      <c r="D111" s="315"/>
      <c r="E111" s="315"/>
      <c r="F111" s="336" t="s">
        <v>815</v>
      </c>
      <c r="G111" s="315"/>
      <c r="H111" s="315" t="s">
        <v>855</v>
      </c>
      <c r="I111" s="315" t="s">
        <v>817</v>
      </c>
      <c r="J111" s="315">
        <v>20</v>
      </c>
      <c r="K111" s="328"/>
    </row>
    <row r="112" ht="15" customHeight="1">
      <c r="B112" s="337"/>
      <c r="C112" s="315" t="s">
        <v>856</v>
      </c>
      <c r="D112" s="315"/>
      <c r="E112" s="315"/>
      <c r="F112" s="336" t="s">
        <v>815</v>
      </c>
      <c r="G112" s="315"/>
      <c r="H112" s="315" t="s">
        <v>857</v>
      </c>
      <c r="I112" s="315" t="s">
        <v>817</v>
      </c>
      <c r="J112" s="315">
        <v>120</v>
      </c>
      <c r="K112" s="328"/>
    </row>
    <row r="113" ht="15" customHeight="1">
      <c r="B113" s="337"/>
      <c r="C113" s="315" t="s">
        <v>43</v>
      </c>
      <c r="D113" s="315"/>
      <c r="E113" s="315"/>
      <c r="F113" s="336" t="s">
        <v>815</v>
      </c>
      <c r="G113" s="315"/>
      <c r="H113" s="315" t="s">
        <v>858</v>
      </c>
      <c r="I113" s="315" t="s">
        <v>849</v>
      </c>
      <c r="J113" s="315"/>
      <c r="K113" s="328"/>
    </row>
    <row r="114" ht="15" customHeight="1">
      <c r="B114" s="337"/>
      <c r="C114" s="315" t="s">
        <v>53</v>
      </c>
      <c r="D114" s="315"/>
      <c r="E114" s="315"/>
      <c r="F114" s="336" t="s">
        <v>815</v>
      </c>
      <c r="G114" s="315"/>
      <c r="H114" s="315" t="s">
        <v>859</v>
      </c>
      <c r="I114" s="315" t="s">
        <v>849</v>
      </c>
      <c r="J114" s="315"/>
      <c r="K114" s="328"/>
    </row>
    <row r="115" ht="15" customHeight="1">
      <c r="B115" s="337"/>
      <c r="C115" s="315" t="s">
        <v>62</v>
      </c>
      <c r="D115" s="315"/>
      <c r="E115" s="315"/>
      <c r="F115" s="336" t="s">
        <v>815</v>
      </c>
      <c r="G115" s="315"/>
      <c r="H115" s="315" t="s">
        <v>860</v>
      </c>
      <c r="I115" s="315" t="s">
        <v>861</v>
      </c>
      <c r="J115" s="315"/>
      <c r="K115" s="328"/>
    </row>
    <row r="116" ht="15" customHeight="1">
      <c r="B116" s="340"/>
      <c r="C116" s="346"/>
      <c r="D116" s="346"/>
      <c r="E116" s="346"/>
      <c r="F116" s="346"/>
      <c r="G116" s="346"/>
      <c r="H116" s="346"/>
      <c r="I116" s="346"/>
      <c r="J116" s="346"/>
      <c r="K116" s="342"/>
    </row>
    <row r="117" ht="18.75" customHeight="1">
      <c r="B117" s="347"/>
      <c r="C117" s="311"/>
      <c r="D117" s="311"/>
      <c r="E117" s="311"/>
      <c r="F117" s="348"/>
      <c r="G117" s="311"/>
      <c r="H117" s="311"/>
      <c r="I117" s="311"/>
      <c r="J117" s="311"/>
      <c r="K117" s="347"/>
    </row>
    <row r="118" ht="18.75" customHeight="1">
      <c r="B118" s="322"/>
      <c r="C118" s="322"/>
      <c r="D118" s="322"/>
      <c r="E118" s="322"/>
      <c r="F118" s="322"/>
      <c r="G118" s="322"/>
      <c r="H118" s="322"/>
      <c r="I118" s="322"/>
      <c r="J118" s="322"/>
      <c r="K118" s="322"/>
    </row>
    <row r="119" ht="7.5" customHeight="1">
      <c r="B119" s="349"/>
      <c r="C119" s="350"/>
      <c r="D119" s="350"/>
      <c r="E119" s="350"/>
      <c r="F119" s="350"/>
      <c r="G119" s="350"/>
      <c r="H119" s="350"/>
      <c r="I119" s="350"/>
      <c r="J119" s="350"/>
      <c r="K119" s="351"/>
    </row>
    <row r="120" ht="45" customHeight="1">
      <c r="B120" s="352"/>
      <c r="C120" s="305" t="s">
        <v>862</v>
      </c>
      <c r="D120" s="305"/>
      <c r="E120" s="305"/>
      <c r="F120" s="305"/>
      <c r="G120" s="305"/>
      <c r="H120" s="305"/>
      <c r="I120" s="305"/>
      <c r="J120" s="305"/>
      <c r="K120" s="353"/>
    </row>
    <row r="121" ht="17.25" customHeight="1">
      <c r="B121" s="354"/>
      <c r="C121" s="329" t="s">
        <v>809</v>
      </c>
      <c r="D121" s="329"/>
      <c r="E121" s="329"/>
      <c r="F121" s="329" t="s">
        <v>810</v>
      </c>
      <c r="G121" s="330"/>
      <c r="H121" s="329" t="s">
        <v>188</v>
      </c>
      <c r="I121" s="329" t="s">
        <v>62</v>
      </c>
      <c r="J121" s="329" t="s">
        <v>811</v>
      </c>
      <c r="K121" s="355"/>
    </row>
    <row r="122" ht="17.25" customHeight="1">
      <c r="B122" s="354"/>
      <c r="C122" s="331" t="s">
        <v>812</v>
      </c>
      <c r="D122" s="331"/>
      <c r="E122" s="331"/>
      <c r="F122" s="332" t="s">
        <v>813</v>
      </c>
      <c r="G122" s="333"/>
      <c r="H122" s="331"/>
      <c r="I122" s="331"/>
      <c r="J122" s="331" t="s">
        <v>814</v>
      </c>
      <c r="K122" s="355"/>
    </row>
    <row r="123" ht="5.25" customHeight="1">
      <c r="B123" s="356"/>
      <c r="C123" s="334"/>
      <c r="D123" s="334"/>
      <c r="E123" s="334"/>
      <c r="F123" s="334"/>
      <c r="G123" s="315"/>
      <c r="H123" s="334"/>
      <c r="I123" s="334"/>
      <c r="J123" s="334"/>
      <c r="K123" s="357"/>
    </row>
    <row r="124" ht="15" customHeight="1">
      <c r="B124" s="356"/>
      <c r="C124" s="315" t="s">
        <v>818</v>
      </c>
      <c r="D124" s="334"/>
      <c r="E124" s="334"/>
      <c r="F124" s="336" t="s">
        <v>815</v>
      </c>
      <c r="G124" s="315"/>
      <c r="H124" s="315" t="s">
        <v>854</v>
      </c>
      <c r="I124" s="315" t="s">
        <v>817</v>
      </c>
      <c r="J124" s="315">
        <v>120</v>
      </c>
      <c r="K124" s="358"/>
    </row>
    <row r="125" ht="15" customHeight="1">
      <c r="B125" s="356"/>
      <c r="C125" s="315" t="s">
        <v>863</v>
      </c>
      <c r="D125" s="315"/>
      <c r="E125" s="315"/>
      <c r="F125" s="336" t="s">
        <v>815</v>
      </c>
      <c r="G125" s="315"/>
      <c r="H125" s="315" t="s">
        <v>864</v>
      </c>
      <c r="I125" s="315" t="s">
        <v>817</v>
      </c>
      <c r="J125" s="315" t="s">
        <v>865</v>
      </c>
      <c r="K125" s="358"/>
    </row>
    <row r="126" ht="15" customHeight="1">
      <c r="B126" s="356"/>
      <c r="C126" s="315" t="s">
        <v>92</v>
      </c>
      <c r="D126" s="315"/>
      <c r="E126" s="315"/>
      <c r="F126" s="336" t="s">
        <v>815</v>
      </c>
      <c r="G126" s="315"/>
      <c r="H126" s="315" t="s">
        <v>866</v>
      </c>
      <c r="I126" s="315" t="s">
        <v>817</v>
      </c>
      <c r="J126" s="315" t="s">
        <v>865</v>
      </c>
      <c r="K126" s="358"/>
    </row>
    <row r="127" ht="15" customHeight="1">
      <c r="B127" s="356"/>
      <c r="C127" s="315" t="s">
        <v>826</v>
      </c>
      <c r="D127" s="315"/>
      <c r="E127" s="315"/>
      <c r="F127" s="336" t="s">
        <v>821</v>
      </c>
      <c r="G127" s="315"/>
      <c r="H127" s="315" t="s">
        <v>827</v>
      </c>
      <c r="I127" s="315" t="s">
        <v>817</v>
      </c>
      <c r="J127" s="315">
        <v>15</v>
      </c>
      <c r="K127" s="358"/>
    </row>
    <row r="128" ht="15" customHeight="1">
      <c r="B128" s="356"/>
      <c r="C128" s="338" t="s">
        <v>828</v>
      </c>
      <c r="D128" s="338"/>
      <c r="E128" s="338"/>
      <c r="F128" s="339" t="s">
        <v>821</v>
      </c>
      <c r="G128" s="338"/>
      <c r="H128" s="338" t="s">
        <v>829</v>
      </c>
      <c r="I128" s="338" t="s">
        <v>817</v>
      </c>
      <c r="J128" s="338">
        <v>15</v>
      </c>
      <c r="K128" s="358"/>
    </row>
    <row r="129" ht="15" customHeight="1">
      <c r="B129" s="356"/>
      <c r="C129" s="338" t="s">
        <v>830</v>
      </c>
      <c r="D129" s="338"/>
      <c r="E129" s="338"/>
      <c r="F129" s="339" t="s">
        <v>821</v>
      </c>
      <c r="G129" s="338"/>
      <c r="H129" s="338" t="s">
        <v>831</v>
      </c>
      <c r="I129" s="338" t="s">
        <v>817</v>
      </c>
      <c r="J129" s="338">
        <v>20</v>
      </c>
      <c r="K129" s="358"/>
    </row>
    <row r="130" ht="15" customHeight="1">
      <c r="B130" s="356"/>
      <c r="C130" s="338" t="s">
        <v>832</v>
      </c>
      <c r="D130" s="338"/>
      <c r="E130" s="338"/>
      <c r="F130" s="339" t="s">
        <v>821</v>
      </c>
      <c r="G130" s="338"/>
      <c r="H130" s="338" t="s">
        <v>833</v>
      </c>
      <c r="I130" s="338" t="s">
        <v>817</v>
      </c>
      <c r="J130" s="338">
        <v>20</v>
      </c>
      <c r="K130" s="358"/>
    </row>
    <row r="131" ht="15" customHeight="1">
      <c r="B131" s="356"/>
      <c r="C131" s="315" t="s">
        <v>820</v>
      </c>
      <c r="D131" s="315"/>
      <c r="E131" s="315"/>
      <c r="F131" s="336" t="s">
        <v>821</v>
      </c>
      <c r="G131" s="315"/>
      <c r="H131" s="315" t="s">
        <v>854</v>
      </c>
      <c r="I131" s="315" t="s">
        <v>817</v>
      </c>
      <c r="J131" s="315">
        <v>50</v>
      </c>
      <c r="K131" s="358"/>
    </row>
    <row r="132" ht="15" customHeight="1">
      <c r="B132" s="356"/>
      <c r="C132" s="315" t="s">
        <v>834</v>
      </c>
      <c r="D132" s="315"/>
      <c r="E132" s="315"/>
      <c r="F132" s="336" t="s">
        <v>821</v>
      </c>
      <c r="G132" s="315"/>
      <c r="H132" s="315" t="s">
        <v>854</v>
      </c>
      <c r="I132" s="315" t="s">
        <v>817</v>
      </c>
      <c r="J132" s="315">
        <v>50</v>
      </c>
      <c r="K132" s="358"/>
    </row>
    <row r="133" ht="15" customHeight="1">
      <c r="B133" s="356"/>
      <c r="C133" s="315" t="s">
        <v>840</v>
      </c>
      <c r="D133" s="315"/>
      <c r="E133" s="315"/>
      <c r="F133" s="336" t="s">
        <v>821</v>
      </c>
      <c r="G133" s="315"/>
      <c r="H133" s="315" t="s">
        <v>854</v>
      </c>
      <c r="I133" s="315" t="s">
        <v>817</v>
      </c>
      <c r="J133" s="315">
        <v>50</v>
      </c>
      <c r="K133" s="358"/>
    </row>
    <row r="134" ht="15" customHeight="1">
      <c r="B134" s="356"/>
      <c r="C134" s="315" t="s">
        <v>842</v>
      </c>
      <c r="D134" s="315"/>
      <c r="E134" s="315"/>
      <c r="F134" s="336" t="s">
        <v>821</v>
      </c>
      <c r="G134" s="315"/>
      <c r="H134" s="315" t="s">
        <v>854</v>
      </c>
      <c r="I134" s="315" t="s">
        <v>817</v>
      </c>
      <c r="J134" s="315">
        <v>50</v>
      </c>
      <c r="K134" s="358"/>
    </row>
    <row r="135" ht="15" customHeight="1">
      <c r="B135" s="356"/>
      <c r="C135" s="315" t="s">
        <v>193</v>
      </c>
      <c r="D135" s="315"/>
      <c r="E135" s="315"/>
      <c r="F135" s="336" t="s">
        <v>821</v>
      </c>
      <c r="G135" s="315"/>
      <c r="H135" s="315" t="s">
        <v>867</v>
      </c>
      <c r="I135" s="315" t="s">
        <v>817</v>
      </c>
      <c r="J135" s="315">
        <v>255</v>
      </c>
      <c r="K135" s="358"/>
    </row>
    <row r="136" ht="15" customHeight="1">
      <c r="B136" s="356"/>
      <c r="C136" s="315" t="s">
        <v>844</v>
      </c>
      <c r="D136" s="315"/>
      <c r="E136" s="315"/>
      <c r="F136" s="336" t="s">
        <v>815</v>
      </c>
      <c r="G136" s="315"/>
      <c r="H136" s="315" t="s">
        <v>868</v>
      </c>
      <c r="I136" s="315" t="s">
        <v>846</v>
      </c>
      <c r="J136" s="315"/>
      <c r="K136" s="358"/>
    </row>
    <row r="137" ht="15" customHeight="1">
      <c r="B137" s="356"/>
      <c r="C137" s="315" t="s">
        <v>847</v>
      </c>
      <c r="D137" s="315"/>
      <c r="E137" s="315"/>
      <c r="F137" s="336" t="s">
        <v>815</v>
      </c>
      <c r="G137" s="315"/>
      <c r="H137" s="315" t="s">
        <v>869</v>
      </c>
      <c r="I137" s="315" t="s">
        <v>849</v>
      </c>
      <c r="J137" s="315"/>
      <c r="K137" s="358"/>
    </row>
    <row r="138" ht="15" customHeight="1">
      <c r="B138" s="356"/>
      <c r="C138" s="315" t="s">
        <v>850</v>
      </c>
      <c r="D138" s="315"/>
      <c r="E138" s="315"/>
      <c r="F138" s="336" t="s">
        <v>815</v>
      </c>
      <c r="G138" s="315"/>
      <c r="H138" s="315" t="s">
        <v>850</v>
      </c>
      <c r="I138" s="315" t="s">
        <v>849</v>
      </c>
      <c r="J138" s="315"/>
      <c r="K138" s="358"/>
    </row>
    <row r="139" ht="15" customHeight="1">
      <c r="B139" s="356"/>
      <c r="C139" s="315" t="s">
        <v>43</v>
      </c>
      <c r="D139" s="315"/>
      <c r="E139" s="315"/>
      <c r="F139" s="336" t="s">
        <v>815</v>
      </c>
      <c r="G139" s="315"/>
      <c r="H139" s="315" t="s">
        <v>870</v>
      </c>
      <c r="I139" s="315" t="s">
        <v>849</v>
      </c>
      <c r="J139" s="315"/>
      <c r="K139" s="358"/>
    </row>
    <row r="140" ht="15" customHeight="1">
      <c r="B140" s="356"/>
      <c r="C140" s="315" t="s">
        <v>871</v>
      </c>
      <c r="D140" s="315"/>
      <c r="E140" s="315"/>
      <c r="F140" s="336" t="s">
        <v>815</v>
      </c>
      <c r="G140" s="315"/>
      <c r="H140" s="315" t="s">
        <v>872</v>
      </c>
      <c r="I140" s="315" t="s">
        <v>849</v>
      </c>
      <c r="J140" s="315"/>
      <c r="K140" s="358"/>
    </row>
    <row r="141" ht="15" customHeight="1">
      <c r="B141" s="359"/>
      <c r="C141" s="360"/>
      <c r="D141" s="360"/>
      <c r="E141" s="360"/>
      <c r="F141" s="360"/>
      <c r="G141" s="360"/>
      <c r="H141" s="360"/>
      <c r="I141" s="360"/>
      <c r="J141" s="360"/>
      <c r="K141" s="361"/>
    </row>
    <row r="142" ht="18.75" customHeight="1">
      <c r="B142" s="311"/>
      <c r="C142" s="311"/>
      <c r="D142" s="311"/>
      <c r="E142" s="311"/>
      <c r="F142" s="348"/>
      <c r="G142" s="311"/>
      <c r="H142" s="311"/>
      <c r="I142" s="311"/>
      <c r="J142" s="311"/>
      <c r="K142" s="311"/>
    </row>
    <row r="143" ht="18.75" customHeight="1">
      <c r="B143" s="322"/>
      <c r="C143" s="322"/>
      <c r="D143" s="322"/>
      <c r="E143" s="322"/>
      <c r="F143" s="322"/>
      <c r="G143" s="322"/>
      <c r="H143" s="322"/>
      <c r="I143" s="322"/>
      <c r="J143" s="322"/>
      <c r="K143" s="322"/>
    </row>
    <row r="144" ht="7.5" customHeight="1">
      <c r="B144" s="323"/>
      <c r="C144" s="324"/>
      <c r="D144" s="324"/>
      <c r="E144" s="324"/>
      <c r="F144" s="324"/>
      <c r="G144" s="324"/>
      <c r="H144" s="324"/>
      <c r="I144" s="324"/>
      <c r="J144" s="324"/>
      <c r="K144" s="325"/>
    </row>
    <row r="145" ht="45" customHeight="1">
      <c r="B145" s="326"/>
      <c r="C145" s="327" t="s">
        <v>873</v>
      </c>
      <c r="D145" s="327"/>
      <c r="E145" s="327"/>
      <c r="F145" s="327"/>
      <c r="G145" s="327"/>
      <c r="H145" s="327"/>
      <c r="I145" s="327"/>
      <c r="J145" s="327"/>
      <c r="K145" s="328"/>
    </row>
    <row r="146" ht="17.25" customHeight="1">
      <c r="B146" s="326"/>
      <c r="C146" s="329" t="s">
        <v>809</v>
      </c>
      <c r="D146" s="329"/>
      <c r="E146" s="329"/>
      <c r="F146" s="329" t="s">
        <v>810</v>
      </c>
      <c r="G146" s="330"/>
      <c r="H146" s="329" t="s">
        <v>188</v>
      </c>
      <c r="I146" s="329" t="s">
        <v>62</v>
      </c>
      <c r="J146" s="329" t="s">
        <v>811</v>
      </c>
      <c r="K146" s="328"/>
    </row>
    <row r="147" ht="17.25" customHeight="1">
      <c r="B147" s="326"/>
      <c r="C147" s="331" t="s">
        <v>812</v>
      </c>
      <c r="D147" s="331"/>
      <c r="E147" s="331"/>
      <c r="F147" s="332" t="s">
        <v>813</v>
      </c>
      <c r="G147" s="333"/>
      <c r="H147" s="331"/>
      <c r="I147" s="331"/>
      <c r="J147" s="331" t="s">
        <v>814</v>
      </c>
      <c r="K147" s="328"/>
    </row>
    <row r="148" ht="5.25" customHeight="1">
      <c r="B148" s="337"/>
      <c r="C148" s="334"/>
      <c r="D148" s="334"/>
      <c r="E148" s="334"/>
      <c r="F148" s="334"/>
      <c r="G148" s="335"/>
      <c r="H148" s="334"/>
      <c r="I148" s="334"/>
      <c r="J148" s="334"/>
      <c r="K148" s="358"/>
    </row>
    <row r="149" ht="15" customHeight="1">
      <c r="B149" s="337"/>
      <c r="C149" s="362" t="s">
        <v>818</v>
      </c>
      <c r="D149" s="315"/>
      <c r="E149" s="315"/>
      <c r="F149" s="363" t="s">
        <v>815</v>
      </c>
      <c r="G149" s="315"/>
      <c r="H149" s="362" t="s">
        <v>854</v>
      </c>
      <c r="I149" s="362" t="s">
        <v>817</v>
      </c>
      <c r="J149" s="362">
        <v>120</v>
      </c>
      <c r="K149" s="358"/>
    </row>
    <row r="150" ht="15" customHeight="1">
      <c r="B150" s="337"/>
      <c r="C150" s="362" t="s">
        <v>863</v>
      </c>
      <c r="D150" s="315"/>
      <c r="E150" s="315"/>
      <c r="F150" s="363" t="s">
        <v>815</v>
      </c>
      <c r="G150" s="315"/>
      <c r="H150" s="362" t="s">
        <v>874</v>
      </c>
      <c r="I150" s="362" t="s">
        <v>817</v>
      </c>
      <c r="J150" s="362" t="s">
        <v>865</v>
      </c>
      <c r="K150" s="358"/>
    </row>
    <row r="151" ht="15" customHeight="1">
      <c r="B151" s="337"/>
      <c r="C151" s="362" t="s">
        <v>92</v>
      </c>
      <c r="D151" s="315"/>
      <c r="E151" s="315"/>
      <c r="F151" s="363" t="s">
        <v>815</v>
      </c>
      <c r="G151" s="315"/>
      <c r="H151" s="362" t="s">
        <v>875</v>
      </c>
      <c r="I151" s="362" t="s">
        <v>817</v>
      </c>
      <c r="J151" s="362" t="s">
        <v>865</v>
      </c>
      <c r="K151" s="358"/>
    </row>
    <row r="152" ht="15" customHeight="1">
      <c r="B152" s="337"/>
      <c r="C152" s="362" t="s">
        <v>820</v>
      </c>
      <c r="D152" s="315"/>
      <c r="E152" s="315"/>
      <c r="F152" s="363" t="s">
        <v>821</v>
      </c>
      <c r="G152" s="315"/>
      <c r="H152" s="362" t="s">
        <v>854</v>
      </c>
      <c r="I152" s="362" t="s">
        <v>817</v>
      </c>
      <c r="J152" s="362">
        <v>50</v>
      </c>
      <c r="K152" s="358"/>
    </row>
    <row r="153" ht="15" customHeight="1">
      <c r="B153" s="337"/>
      <c r="C153" s="362" t="s">
        <v>823</v>
      </c>
      <c r="D153" s="315"/>
      <c r="E153" s="315"/>
      <c r="F153" s="363" t="s">
        <v>815</v>
      </c>
      <c r="G153" s="315"/>
      <c r="H153" s="362" t="s">
        <v>854</v>
      </c>
      <c r="I153" s="362" t="s">
        <v>825</v>
      </c>
      <c r="J153" s="362"/>
      <c r="K153" s="358"/>
    </row>
    <row r="154" ht="15" customHeight="1">
      <c r="B154" s="337"/>
      <c r="C154" s="362" t="s">
        <v>834</v>
      </c>
      <c r="D154" s="315"/>
      <c r="E154" s="315"/>
      <c r="F154" s="363" t="s">
        <v>821</v>
      </c>
      <c r="G154" s="315"/>
      <c r="H154" s="362" t="s">
        <v>854</v>
      </c>
      <c r="I154" s="362" t="s">
        <v>817</v>
      </c>
      <c r="J154" s="362">
        <v>50</v>
      </c>
      <c r="K154" s="358"/>
    </row>
    <row r="155" ht="15" customHeight="1">
      <c r="B155" s="337"/>
      <c r="C155" s="362" t="s">
        <v>842</v>
      </c>
      <c r="D155" s="315"/>
      <c r="E155" s="315"/>
      <c r="F155" s="363" t="s">
        <v>821</v>
      </c>
      <c r="G155" s="315"/>
      <c r="H155" s="362" t="s">
        <v>854</v>
      </c>
      <c r="I155" s="362" t="s">
        <v>817</v>
      </c>
      <c r="J155" s="362">
        <v>50</v>
      </c>
      <c r="K155" s="358"/>
    </row>
    <row r="156" ht="15" customHeight="1">
      <c r="B156" s="337"/>
      <c r="C156" s="362" t="s">
        <v>840</v>
      </c>
      <c r="D156" s="315"/>
      <c r="E156" s="315"/>
      <c r="F156" s="363" t="s">
        <v>821</v>
      </c>
      <c r="G156" s="315"/>
      <c r="H156" s="362" t="s">
        <v>854</v>
      </c>
      <c r="I156" s="362" t="s">
        <v>817</v>
      </c>
      <c r="J156" s="362">
        <v>50</v>
      </c>
      <c r="K156" s="358"/>
    </row>
    <row r="157" ht="15" customHeight="1">
      <c r="B157" s="337"/>
      <c r="C157" s="362" t="s">
        <v>171</v>
      </c>
      <c r="D157" s="315"/>
      <c r="E157" s="315"/>
      <c r="F157" s="363" t="s">
        <v>815</v>
      </c>
      <c r="G157" s="315"/>
      <c r="H157" s="362" t="s">
        <v>876</v>
      </c>
      <c r="I157" s="362" t="s">
        <v>817</v>
      </c>
      <c r="J157" s="362" t="s">
        <v>877</v>
      </c>
      <c r="K157" s="358"/>
    </row>
    <row r="158" ht="15" customHeight="1">
      <c r="B158" s="337"/>
      <c r="C158" s="362" t="s">
        <v>878</v>
      </c>
      <c r="D158" s="315"/>
      <c r="E158" s="315"/>
      <c r="F158" s="363" t="s">
        <v>815</v>
      </c>
      <c r="G158" s="315"/>
      <c r="H158" s="362" t="s">
        <v>879</v>
      </c>
      <c r="I158" s="362" t="s">
        <v>849</v>
      </c>
      <c r="J158" s="362"/>
      <c r="K158" s="358"/>
    </row>
    <row r="159" ht="15" customHeight="1">
      <c r="B159" s="364"/>
      <c r="C159" s="346"/>
      <c r="D159" s="346"/>
      <c r="E159" s="346"/>
      <c r="F159" s="346"/>
      <c r="G159" s="346"/>
      <c r="H159" s="346"/>
      <c r="I159" s="346"/>
      <c r="J159" s="346"/>
      <c r="K159" s="365"/>
    </row>
    <row r="160" ht="18.75" customHeight="1">
      <c r="B160" s="311"/>
      <c r="C160" s="315"/>
      <c r="D160" s="315"/>
      <c r="E160" s="315"/>
      <c r="F160" s="336"/>
      <c r="G160" s="315"/>
      <c r="H160" s="315"/>
      <c r="I160" s="315"/>
      <c r="J160" s="315"/>
      <c r="K160" s="311"/>
    </row>
    <row r="161" ht="18.75" customHeight="1">
      <c r="B161" s="322"/>
      <c r="C161" s="322"/>
      <c r="D161" s="322"/>
      <c r="E161" s="322"/>
      <c r="F161" s="322"/>
      <c r="G161" s="322"/>
      <c r="H161" s="322"/>
      <c r="I161" s="322"/>
      <c r="J161" s="322"/>
      <c r="K161" s="322"/>
    </row>
    <row r="162" ht="7.5" customHeight="1">
      <c r="B162" s="301"/>
      <c r="C162" s="302"/>
      <c r="D162" s="302"/>
      <c r="E162" s="302"/>
      <c r="F162" s="302"/>
      <c r="G162" s="302"/>
      <c r="H162" s="302"/>
      <c r="I162" s="302"/>
      <c r="J162" s="302"/>
      <c r="K162" s="303"/>
    </row>
    <row r="163" ht="45" customHeight="1">
      <c r="B163" s="304"/>
      <c r="C163" s="305" t="s">
        <v>880</v>
      </c>
      <c r="D163" s="305"/>
      <c r="E163" s="305"/>
      <c r="F163" s="305"/>
      <c r="G163" s="305"/>
      <c r="H163" s="305"/>
      <c r="I163" s="305"/>
      <c r="J163" s="305"/>
      <c r="K163" s="306"/>
    </row>
    <row r="164" ht="17.25" customHeight="1">
      <c r="B164" s="304"/>
      <c r="C164" s="329" t="s">
        <v>809</v>
      </c>
      <c r="D164" s="329"/>
      <c r="E164" s="329"/>
      <c r="F164" s="329" t="s">
        <v>810</v>
      </c>
      <c r="G164" s="366"/>
      <c r="H164" s="367" t="s">
        <v>188</v>
      </c>
      <c r="I164" s="367" t="s">
        <v>62</v>
      </c>
      <c r="J164" s="329" t="s">
        <v>811</v>
      </c>
      <c r="K164" s="306"/>
    </row>
    <row r="165" ht="17.25" customHeight="1">
      <c r="B165" s="307"/>
      <c r="C165" s="331" t="s">
        <v>812</v>
      </c>
      <c r="D165" s="331"/>
      <c r="E165" s="331"/>
      <c r="F165" s="332" t="s">
        <v>813</v>
      </c>
      <c r="G165" s="368"/>
      <c r="H165" s="369"/>
      <c r="I165" s="369"/>
      <c r="J165" s="331" t="s">
        <v>814</v>
      </c>
      <c r="K165" s="309"/>
    </row>
    <row r="166" ht="5.25" customHeight="1">
      <c r="B166" s="337"/>
      <c r="C166" s="334"/>
      <c r="D166" s="334"/>
      <c r="E166" s="334"/>
      <c r="F166" s="334"/>
      <c r="G166" s="335"/>
      <c r="H166" s="334"/>
      <c r="I166" s="334"/>
      <c r="J166" s="334"/>
      <c r="K166" s="358"/>
    </row>
    <row r="167" ht="15" customHeight="1">
      <c r="B167" s="337"/>
      <c r="C167" s="315" t="s">
        <v>818</v>
      </c>
      <c r="D167" s="315"/>
      <c r="E167" s="315"/>
      <c r="F167" s="336" t="s">
        <v>815</v>
      </c>
      <c r="G167" s="315"/>
      <c r="H167" s="315" t="s">
        <v>854</v>
      </c>
      <c r="I167" s="315" t="s">
        <v>817</v>
      </c>
      <c r="J167" s="315">
        <v>120</v>
      </c>
      <c r="K167" s="358"/>
    </row>
    <row r="168" ht="15" customHeight="1">
      <c r="B168" s="337"/>
      <c r="C168" s="315" t="s">
        <v>863</v>
      </c>
      <c r="D168" s="315"/>
      <c r="E168" s="315"/>
      <c r="F168" s="336" t="s">
        <v>815</v>
      </c>
      <c r="G168" s="315"/>
      <c r="H168" s="315" t="s">
        <v>864</v>
      </c>
      <c r="I168" s="315" t="s">
        <v>817</v>
      </c>
      <c r="J168" s="315" t="s">
        <v>865</v>
      </c>
      <c r="K168" s="358"/>
    </row>
    <row r="169" ht="15" customHeight="1">
      <c r="B169" s="337"/>
      <c r="C169" s="315" t="s">
        <v>92</v>
      </c>
      <c r="D169" s="315"/>
      <c r="E169" s="315"/>
      <c r="F169" s="336" t="s">
        <v>815</v>
      </c>
      <c r="G169" s="315"/>
      <c r="H169" s="315" t="s">
        <v>881</v>
      </c>
      <c r="I169" s="315" t="s">
        <v>817</v>
      </c>
      <c r="J169" s="315" t="s">
        <v>865</v>
      </c>
      <c r="K169" s="358"/>
    </row>
    <row r="170" ht="15" customHeight="1">
      <c r="B170" s="337"/>
      <c r="C170" s="315" t="s">
        <v>820</v>
      </c>
      <c r="D170" s="315"/>
      <c r="E170" s="315"/>
      <c r="F170" s="336" t="s">
        <v>821</v>
      </c>
      <c r="G170" s="315"/>
      <c r="H170" s="315" t="s">
        <v>881</v>
      </c>
      <c r="I170" s="315" t="s">
        <v>817</v>
      </c>
      <c r="J170" s="315">
        <v>50</v>
      </c>
      <c r="K170" s="358"/>
    </row>
    <row r="171" ht="15" customHeight="1">
      <c r="B171" s="337"/>
      <c r="C171" s="315" t="s">
        <v>823</v>
      </c>
      <c r="D171" s="315"/>
      <c r="E171" s="315"/>
      <c r="F171" s="336" t="s">
        <v>815</v>
      </c>
      <c r="G171" s="315"/>
      <c r="H171" s="315" t="s">
        <v>881</v>
      </c>
      <c r="I171" s="315" t="s">
        <v>825</v>
      </c>
      <c r="J171" s="315"/>
      <c r="K171" s="358"/>
    </row>
    <row r="172" ht="15" customHeight="1">
      <c r="B172" s="337"/>
      <c r="C172" s="315" t="s">
        <v>834</v>
      </c>
      <c r="D172" s="315"/>
      <c r="E172" s="315"/>
      <c r="F172" s="336" t="s">
        <v>821</v>
      </c>
      <c r="G172" s="315"/>
      <c r="H172" s="315" t="s">
        <v>881</v>
      </c>
      <c r="I172" s="315" t="s">
        <v>817</v>
      </c>
      <c r="J172" s="315">
        <v>50</v>
      </c>
      <c r="K172" s="358"/>
    </row>
    <row r="173" ht="15" customHeight="1">
      <c r="B173" s="337"/>
      <c r="C173" s="315" t="s">
        <v>842</v>
      </c>
      <c r="D173" s="315"/>
      <c r="E173" s="315"/>
      <c r="F173" s="336" t="s">
        <v>821</v>
      </c>
      <c r="G173" s="315"/>
      <c r="H173" s="315" t="s">
        <v>881</v>
      </c>
      <c r="I173" s="315" t="s">
        <v>817</v>
      </c>
      <c r="J173" s="315">
        <v>50</v>
      </c>
      <c r="K173" s="358"/>
    </row>
    <row r="174" ht="15" customHeight="1">
      <c r="B174" s="337"/>
      <c r="C174" s="315" t="s">
        <v>840</v>
      </c>
      <c r="D174" s="315"/>
      <c r="E174" s="315"/>
      <c r="F174" s="336" t="s">
        <v>821</v>
      </c>
      <c r="G174" s="315"/>
      <c r="H174" s="315" t="s">
        <v>881</v>
      </c>
      <c r="I174" s="315" t="s">
        <v>817</v>
      </c>
      <c r="J174" s="315">
        <v>50</v>
      </c>
      <c r="K174" s="358"/>
    </row>
    <row r="175" ht="15" customHeight="1">
      <c r="B175" s="337"/>
      <c r="C175" s="315" t="s">
        <v>187</v>
      </c>
      <c r="D175" s="315"/>
      <c r="E175" s="315"/>
      <c r="F175" s="336" t="s">
        <v>815</v>
      </c>
      <c r="G175" s="315"/>
      <c r="H175" s="315" t="s">
        <v>882</v>
      </c>
      <c r="I175" s="315" t="s">
        <v>883</v>
      </c>
      <c r="J175" s="315"/>
      <c r="K175" s="358"/>
    </row>
    <row r="176" ht="15" customHeight="1">
      <c r="B176" s="337"/>
      <c r="C176" s="315" t="s">
        <v>62</v>
      </c>
      <c r="D176" s="315"/>
      <c r="E176" s="315"/>
      <c r="F176" s="336" t="s">
        <v>815</v>
      </c>
      <c r="G176" s="315"/>
      <c r="H176" s="315" t="s">
        <v>884</v>
      </c>
      <c r="I176" s="315" t="s">
        <v>885</v>
      </c>
      <c r="J176" s="315">
        <v>1</v>
      </c>
      <c r="K176" s="358"/>
    </row>
    <row r="177" ht="15" customHeight="1">
      <c r="B177" s="337"/>
      <c r="C177" s="315" t="s">
        <v>58</v>
      </c>
      <c r="D177" s="315"/>
      <c r="E177" s="315"/>
      <c r="F177" s="336" t="s">
        <v>815</v>
      </c>
      <c r="G177" s="315"/>
      <c r="H177" s="315" t="s">
        <v>886</v>
      </c>
      <c r="I177" s="315" t="s">
        <v>817</v>
      </c>
      <c r="J177" s="315">
        <v>20</v>
      </c>
      <c r="K177" s="358"/>
    </row>
    <row r="178" ht="15" customHeight="1">
      <c r="B178" s="337"/>
      <c r="C178" s="315" t="s">
        <v>188</v>
      </c>
      <c r="D178" s="315"/>
      <c r="E178" s="315"/>
      <c r="F178" s="336" t="s">
        <v>815</v>
      </c>
      <c r="G178" s="315"/>
      <c r="H178" s="315" t="s">
        <v>887</v>
      </c>
      <c r="I178" s="315" t="s">
        <v>817</v>
      </c>
      <c r="J178" s="315">
        <v>255</v>
      </c>
      <c r="K178" s="358"/>
    </row>
    <row r="179" ht="15" customHeight="1">
      <c r="B179" s="337"/>
      <c r="C179" s="315" t="s">
        <v>189</v>
      </c>
      <c r="D179" s="315"/>
      <c r="E179" s="315"/>
      <c r="F179" s="336" t="s">
        <v>815</v>
      </c>
      <c r="G179" s="315"/>
      <c r="H179" s="315" t="s">
        <v>780</v>
      </c>
      <c r="I179" s="315" t="s">
        <v>817</v>
      </c>
      <c r="J179" s="315">
        <v>10</v>
      </c>
      <c r="K179" s="358"/>
    </row>
    <row r="180" ht="15" customHeight="1">
      <c r="B180" s="337"/>
      <c r="C180" s="315" t="s">
        <v>190</v>
      </c>
      <c r="D180" s="315"/>
      <c r="E180" s="315"/>
      <c r="F180" s="336" t="s">
        <v>815</v>
      </c>
      <c r="G180" s="315"/>
      <c r="H180" s="315" t="s">
        <v>888</v>
      </c>
      <c r="I180" s="315" t="s">
        <v>849</v>
      </c>
      <c r="J180" s="315"/>
      <c r="K180" s="358"/>
    </row>
    <row r="181" ht="15" customHeight="1">
      <c r="B181" s="337"/>
      <c r="C181" s="315" t="s">
        <v>889</v>
      </c>
      <c r="D181" s="315"/>
      <c r="E181" s="315"/>
      <c r="F181" s="336" t="s">
        <v>815</v>
      </c>
      <c r="G181" s="315"/>
      <c r="H181" s="315" t="s">
        <v>890</v>
      </c>
      <c r="I181" s="315" t="s">
        <v>849</v>
      </c>
      <c r="J181" s="315"/>
      <c r="K181" s="358"/>
    </row>
    <row r="182" ht="15" customHeight="1">
      <c r="B182" s="337"/>
      <c r="C182" s="315" t="s">
        <v>878</v>
      </c>
      <c r="D182" s="315"/>
      <c r="E182" s="315"/>
      <c r="F182" s="336" t="s">
        <v>815</v>
      </c>
      <c r="G182" s="315"/>
      <c r="H182" s="315" t="s">
        <v>891</v>
      </c>
      <c r="I182" s="315" t="s">
        <v>849</v>
      </c>
      <c r="J182" s="315"/>
      <c r="K182" s="358"/>
    </row>
    <row r="183" ht="15" customHeight="1">
      <c r="B183" s="337"/>
      <c r="C183" s="315" t="s">
        <v>192</v>
      </c>
      <c r="D183" s="315"/>
      <c r="E183" s="315"/>
      <c r="F183" s="336" t="s">
        <v>821</v>
      </c>
      <c r="G183" s="315"/>
      <c r="H183" s="315" t="s">
        <v>892</v>
      </c>
      <c r="I183" s="315" t="s">
        <v>817</v>
      </c>
      <c r="J183" s="315">
        <v>50</v>
      </c>
      <c r="K183" s="358"/>
    </row>
    <row r="184" ht="15" customHeight="1">
      <c r="B184" s="337"/>
      <c r="C184" s="315" t="s">
        <v>893</v>
      </c>
      <c r="D184" s="315"/>
      <c r="E184" s="315"/>
      <c r="F184" s="336" t="s">
        <v>821</v>
      </c>
      <c r="G184" s="315"/>
      <c r="H184" s="315" t="s">
        <v>894</v>
      </c>
      <c r="I184" s="315" t="s">
        <v>895</v>
      </c>
      <c r="J184" s="315"/>
      <c r="K184" s="358"/>
    </row>
    <row r="185" ht="15" customHeight="1">
      <c r="B185" s="337"/>
      <c r="C185" s="315" t="s">
        <v>896</v>
      </c>
      <c r="D185" s="315"/>
      <c r="E185" s="315"/>
      <c r="F185" s="336" t="s">
        <v>821</v>
      </c>
      <c r="G185" s="315"/>
      <c r="H185" s="315" t="s">
        <v>897</v>
      </c>
      <c r="I185" s="315" t="s">
        <v>895</v>
      </c>
      <c r="J185" s="315"/>
      <c r="K185" s="358"/>
    </row>
    <row r="186" ht="15" customHeight="1">
      <c r="B186" s="337"/>
      <c r="C186" s="315" t="s">
        <v>898</v>
      </c>
      <c r="D186" s="315"/>
      <c r="E186" s="315"/>
      <c r="F186" s="336" t="s">
        <v>821</v>
      </c>
      <c r="G186" s="315"/>
      <c r="H186" s="315" t="s">
        <v>899</v>
      </c>
      <c r="I186" s="315" t="s">
        <v>895</v>
      </c>
      <c r="J186" s="315"/>
      <c r="K186" s="358"/>
    </row>
    <row r="187" ht="15" customHeight="1">
      <c r="B187" s="337"/>
      <c r="C187" s="370" t="s">
        <v>900</v>
      </c>
      <c r="D187" s="315"/>
      <c r="E187" s="315"/>
      <c r="F187" s="336" t="s">
        <v>821</v>
      </c>
      <c r="G187" s="315"/>
      <c r="H187" s="315" t="s">
        <v>901</v>
      </c>
      <c r="I187" s="315" t="s">
        <v>902</v>
      </c>
      <c r="J187" s="371" t="s">
        <v>903</v>
      </c>
      <c r="K187" s="358"/>
    </row>
    <row r="188" ht="15" customHeight="1">
      <c r="B188" s="337"/>
      <c r="C188" s="321" t="s">
        <v>47</v>
      </c>
      <c r="D188" s="315"/>
      <c r="E188" s="315"/>
      <c r="F188" s="336" t="s">
        <v>815</v>
      </c>
      <c r="G188" s="315"/>
      <c r="H188" s="311" t="s">
        <v>904</v>
      </c>
      <c r="I188" s="315" t="s">
        <v>905</v>
      </c>
      <c r="J188" s="315"/>
      <c r="K188" s="358"/>
    </row>
    <row r="189" ht="15" customHeight="1">
      <c r="B189" s="337"/>
      <c r="C189" s="321" t="s">
        <v>906</v>
      </c>
      <c r="D189" s="315"/>
      <c r="E189" s="315"/>
      <c r="F189" s="336" t="s">
        <v>815</v>
      </c>
      <c r="G189" s="315"/>
      <c r="H189" s="315" t="s">
        <v>907</v>
      </c>
      <c r="I189" s="315" t="s">
        <v>849</v>
      </c>
      <c r="J189" s="315"/>
      <c r="K189" s="358"/>
    </row>
    <row r="190" ht="15" customHeight="1">
      <c r="B190" s="337"/>
      <c r="C190" s="321" t="s">
        <v>908</v>
      </c>
      <c r="D190" s="315"/>
      <c r="E190" s="315"/>
      <c r="F190" s="336" t="s">
        <v>815</v>
      </c>
      <c r="G190" s="315"/>
      <c r="H190" s="315" t="s">
        <v>909</v>
      </c>
      <c r="I190" s="315" t="s">
        <v>849</v>
      </c>
      <c r="J190" s="315"/>
      <c r="K190" s="358"/>
    </row>
    <row r="191" ht="15" customHeight="1">
      <c r="B191" s="337"/>
      <c r="C191" s="321" t="s">
        <v>910</v>
      </c>
      <c r="D191" s="315"/>
      <c r="E191" s="315"/>
      <c r="F191" s="336" t="s">
        <v>821</v>
      </c>
      <c r="G191" s="315"/>
      <c r="H191" s="315" t="s">
        <v>911</v>
      </c>
      <c r="I191" s="315" t="s">
        <v>849</v>
      </c>
      <c r="J191" s="315"/>
      <c r="K191" s="358"/>
    </row>
    <row r="192" ht="15" customHeight="1">
      <c r="B192" s="364"/>
      <c r="C192" s="372"/>
      <c r="D192" s="346"/>
      <c r="E192" s="346"/>
      <c r="F192" s="346"/>
      <c r="G192" s="346"/>
      <c r="H192" s="346"/>
      <c r="I192" s="346"/>
      <c r="J192" s="346"/>
      <c r="K192" s="365"/>
    </row>
    <row r="193" ht="18.75" customHeight="1">
      <c r="B193" s="311"/>
      <c r="C193" s="315"/>
      <c r="D193" s="315"/>
      <c r="E193" s="315"/>
      <c r="F193" s="336"/>
      <c r="G193" s="315"/>
      <c r="H193" s="315"/>
      <c r="I193" s="315"/>
      <c r="J193" s="315"/>
      <c r="K193" s="311"/>
    </row>
    <row r="194" ht="18.75" customHeight="1">
      <c r="B194" s="311"/>
      <c r="C194" s="315"/>
      <c r="D194" s="315"/>
      <c r="E194" s="315"/>
      <c r="F194" s="336"/>
      <c r="G194" s="315"/>
      <c r="H194" s="315"/>
      <c r="I194" s="315"/>
      <c r="J194" s="315"/>
      <c r="K194" s="311"/>
    </row>
    <row r="195" ht="18.75" customHeight="1">
      <c r="B195" s="322"/>
      <c r="C195" s="322"/>
      <c r="D195" s="322"/>
      <c r="E195" s="322"/>
      <c r="F195" s="322"/>
      <c r="G195" s="322"/>
      <c r="H195" s="322"/>
      <c r="I195" s="322"/>
      <c r="J195" s="322"/>
      <c r="K195" s="322"/>
    </row>
    <row r="196" ht="13.5">
      <c r="B196" s="301"/>
      <c r="C196" s="302"/>
      <c r="D196" s="302"/>
      <c r="E196" s="302"/>
      <c r="F196" s="302"/>
      <c r="G196" s="302"/>
      <c r="H196" s="302"/>
      <c r="I196" s="302"/>
      <c r="J196" s="302"/>
      <c r="K196" s="303"/>
    </row>
    <row r="197" ht="21">
      <c r="B197" s="304"/>
      <c r="C197" s="305" t="s">
        <v>912</v>
      </c>
      <c r="D197" s="305"/>
      <c r="E197" s="305"/>
      <c r="F197" s="305"/>
      <c r="G197" s="305"/>
      <c r="H197" s="305"/>
      <c r="I197" s="305"/>
      <c r="J197" s="305"/>
      <c r="K197" s="306"/>
    </row>
    <row r="198" ht="25.5" customHeight="1">
      <c r="B198" s="304"/>
      <c r="C198" s="373" t="s">
        <v>913</v>
      </c>
      <c r="D198" s="373"/>
      <c r="E198" s="373"/>
      <c r="F198" s="373" t="s">
        <v>914</v>
      </c>
      <c r="G198" s="374"/>
      <c r="H198" s="373" t="s">
        <v>915</v>
      </c>
      <c r="I198" s="373"/>
      <c r="J198" s="373"/>
      <c r="K198" s="306"/>
    </row>
    <row r="199" ht="5.25" customHeight="1">
      <c r="B199" s="337"/>
      <c r="C199" s="334"/>
      <c r="D199" s="334"/>
      <c r="E199" s="334"/>
      <c r="F199" s="334"/>
      <c r="G199" s="315"/>
      <c r="H199" s="334"/>
      <c r="I199" s="334"/>
      <c r="J199" s="334"/>
      <c r="K199" s="358"/>
    </row>
    <row r="200" ht="15" customHeight="1">
      <c r="B200" s="337"/>
      <c r="C200" s="315" t="s">
        <v>905</v>
      </c>
      <c r="D200" s="315"/>
      <c r="E200" s="315"/>
      <c r="F200" s="336" t="s">
        <v>48</v>
      </c>
      <c r="G200" s="315"/>
      <c r="H200" s="315" t="s">
        <v>916</v>
      </c>
      <c r="I200" s="315"/>
      <c r="J200" s="315"/>
      <c r="K200" s="358"/>
    </row>
    <row r="201" ht="15" customHeight="1">
      <c r="B201" s="337"/>
      <c r="C201" s="343"/>
      <c r="D201" s="315"/>
      <c r="E201" s="315"/>
      <c r="F201" s="336" t="s">
        <v>49</v>
      </c>
      <c r="G201" s="315"/>
      <c r="H201" s="315" t="s">
        <v>917</v>
      </c>
      <c r="I201" s="315"/>
      <c r="J201" s="315"/>
      <c r="K201" s="358"/>
    </row>
    <row r="202" ht="15" customHeight="1">
      <c r="B202" s="337"/>
      <c r="C202" s="343"/>
      <c r="D202" s="315"/>
      <c r="E202" s="315"/>
      <c r="F202" s="336" t="s">
        <v>52</v>
      </c>
      <c r="G202" s="315"/>
      <c r="H202" s="315" t="s">
        <v>918</v>
      </c>
      <c r="I202" s="315"/>
      <c r="J202" s="315"/>
      <c r="K202" s="358"/>
    </row>
    <row r="203" ht="15" customHeight="1">
      <c r="B203" s="337"/>
      <c r="C203" s="315"/>
      <c r="D203" s="315"/>
      <c r="E203" s="315"/>
      <c r="F203" s="336" t="s">
        <v>50</v>
      </c>
      <c r="G203" s="315"/>
      <c r="H203" s="315" t="s">
        <v>919</v>
      </c>
      <c r="I203" s="315"/>
      <c r="J203" s="315"/>
      <c r="K203" s="358"/>
    </row>
    <row r="204" ht="15" customHeight="1">
      <c r="B204" s="337"/>
      <c r="C204" s="315"/>
      <c r="D204" s="315"/>
      <c r="E204" s="315"/>
      <c r="F204" s="336" t="s">
        <v>51</v>
      </c>
      <c r="G204" s="315"/>
      <c r="H204" s="315" t="s">
        <v>920</v>
      </c>
      <c r="I204" s="315"/>
      <c r="J204" s="315"/>
      <c r="K204" s="358"/>
    </row>
    <row r="205" ht="15" customHeight="1">
      <c r="B205" s="337"/>
      <c r="C205" s="315"/>
      <c r="D205" s="315"/>
      <c r="E205" s="315"/>
      <c r="F205" s="336"/>
      <c r="G205" s="315"/>
      <c r="H205" s="315"/>
      <c r="I205" s="315"/>
      <c r="J205" s="315"/>
      <c r="K205" s="358"/>
    </row>
    <row r="206" ht="15" customHeight="1">
      <c r="B206" s="337"/>
      <c r="C206" s="315" t="s">
        <v>861</v>
      </c>
      <c r="D206" s="315"/>
      <c r="E206" s="315"/>
      <c r="F206" s="336" t="s">
        <v>84</v>
      </c>
      <c r="G206" s="315"/>
      <c r="H206" s="315" t="s">
        <v>921</v>
      </c>
      <c r="I206" s="315"/>
      <c r="J206" s="315"/>
      <c r="K206" s="358"/>
    </row>
    <row r="207" ht="15" customHeight="1">
      <c r="B207" s="337"/>
      <c r="C207" s="343"/>
      <c r="D207" s="315"/>
      <c r="E207" s="315"/>
      <c r="F207" s="336" t="s">
        <v>760</v>
      </c>
      <c r="G207" s="315"/>
      <c r="H207" s="315" t="s">
        <v>761</v>
      </c>
      <c r="I207" s="315"/>
      <c r="J207" s="315"/>
      <c r="K207" s="358"/>
    </row>
    <row r="208" ht="15" customHeight="1">
      <c r="B208" s="337"/>
      <c r="C208" s="315"/>
      <c r="D208" s="315"/>
      <c r="E208" s="315"/>
      <c r="F208" s="336" t="s">
        <v>758</v>
      </c>
      <c r="G208" s="315"/>
      <c r="H208" s="315" t="s">
        <v>922</v>
      </c>
      <c r="I208" s="315"/>
      <c r="J208" s="315"/>
      <c r="K208" s="358"/>
    </row>
    <row r="209" ht="15" customHeight="1">
      <c r="B209" s="375"/>
      <c r="C209" s="343"/>
      <c r="D209" s="343"/>
      <c r="E209" s="343"/>
      <c r="F209" s="336" t="s">
        <v>108</v>
      </c>
      <c r="G209" s="321"/>
      <c r="H209" s="362" t="s">
        <v>762</v>
      </c>
      <c r="I209" s="362"/>
      <c r="J209" s="362"/>
      <c r="K209" s="376"/>
    </row>
    <row r="210" ht="15" customHeight="1">
      <c r="B210" s="375"/>
      <c r="C210" s="343"/>
      <c r="D210" s="343"/>
      <c r="E210" s="343"/>
      <c r="F210" s="336" t="s">
        <v>763</v>
      </c>
      <c r="G210" s="321"/>
      <c r="H210" s="362" t="s">
        <v>740</v>
      </c>
      <c r="I210" s="362"/>
      <c r="J210" s="362"/>
      <c r="K210" s="376"/>
    </row>
    <row r="211" ht="15" customHeight="1">
      <c r="B211" s="375"/>
      <c r="C211" s="343"/>
      <c r="D211" s="343"/>
      <c r="E211" s="343"/>
      <c r="F211" s="377"/>
      <c r="G211" s="321"/>
      <c r="H211" s="378"/>
      <c r="I211" s="378"/>
      <c r="J211" s="378"/>
      <c r="K211" s="376"/>
    </row>
    <row r="212" ht="15" customHeight="1">
      <c r="B212" s="375"/>
      <c r="C212" s="315" t="s">
        <v>885</v>
      </c>
      <c r="D212" s="343"/>
      <c r="E212" s="343"/>
      <c r="F212" s="336">
        <v>1</v>
      </c>
      <c r="G212" s="321"/>
      <c r="H212" s="362" t="s">
        <v>923</v>
      </c>
      <c r="I212" s="362"/>
      <c r="J212" s="362"/>
      <c r="K212" s="376"/>
    </row>
    <row r="213" ht="15" customHeight="1">
      <c r="B213" s="375"/>
      <c r="C213" s="343"/>
      <c r="D213" s="343"/>
      <c r="E213" s="343"/>
      <c r="F213" s="336">
        <v>2</v>
      </c>
      <c r="G213" s="321"/>
      <c r="H213" s="362" t="s">
        <v>924</v>
      </c>
      <c r="I213" s="362"/>
      <c r="J213" s="362"/>
      <c r="K213" s="376"/>
    </row>
    <row r="214" ht="15" customHeight="1">
      <c r="B214" s="375"/>
      <c r="C214" s="343"/>
      <c r="D214" s="343"/>
      <c r="E214" s="343"/>
      <c r="F214" s="336">
        <v>3</v>
      </c>
      <c r="G214" s="321"/>
      <c r="H214" s="362" t="s">
        <v>925</v>
      </c>
      <c r="I214" s="362"/>
      <c r="J214" s="362"/>
      <c r="K214" s="376"/>
    </row>
    <row r="215" ht="15" customHeight="1">
      <c r="B215" s="375"/>
      <c r="C215" s="343"/>
      <c r="D215" s="343"/>
      <c r="E215" s="343"/>
      <c r="F215" s="336">
        <v>4</v>
      </c>
      <c r="G215" s="321"/>
      <c r="H215" s="362" t="s">
        <v>926</v>
      </c>
      <c r="I215" s="362"/>
      <c r="J215" s="362"/>
      <c r="K215" s="376"/>
    </row>
    <row r="216" ht="12.75" customHeight="1">
      <c r="B216" s="379"/>
      <c r="C216" s="380"/>
      <c r="D216" s="380"/>
      <c r="E216" s="380"/>
      <c r="F216" s="380"/>
      <c r="G216" s="380"/>
      <c r="H216" s="380"/>
      <c r="I216" s="380"/>
      <c r="J216" s="380"/>
      <c r="K216" s="381"/>
    </row>
  </sheetData>
  <sheetProtection autoFilter="0" deleteColumns="0" deleteRows="0" formatCells="0" formatColumns="0" formatRows="0" insertColumns="0" insertHyperlinks="0" insertRows="0" pivotTables="0" sort="0"/>
  <mergeCells count="77">
    <mergeCell ref="H208:J208"/>
    <mergeCell ref="H203:J203"/>
    <mergeCell ref="H201:J201"/>
    <mergeCell ref="H212:J212"/>
    <mergeCell ref="H214:J214"/>
    <mergeCell ref="H215:J215"/>
    <mergeCell ref="H213:J213"/>
    <mergeCell ref="H210:J210"/>
    <mergeCell ref="H209:J209"/>
    <mergeCell ref="H207:J207"/>
    <mergeCell ref="H198:J198"/>
    <mergeCell ref="C163:J163"/>
    <mergeCell ref="C120:J120"/>
    <mergeCell ref="C145:J145"/>
    <mergeCell ref="C197:J197"/>
    <mergeCell ref="H206:J206"/>
    <mergeCell ref="H204:J204"/>
    <mergeCell ref="H202:J202"/>
    <mergeCell ref="H200:J200"/>
    <mergeCell ref="D60:J60"/>
    <mergeCell ref="D63:J63"/>
    <mergeCell ref="D64:J64"/>
    <mergeCell ref="D66:J66"/>
    <mergeCell ref="D65:J65"/>
    <mergeCell ref="C100:J100"/>
    <mergeCell ref="D61:J61"/>
    <mergeCell ref="D67:J67"/>
    <mergeCell ref="D68:J68"/>
    <mergeCell ref="C73:J73"/>
    <mergeCell ref="C52:J52"/>
    <mergeCell ref="C53:J53"/>
    <mergeCell ref="C55:J55"/>
    <mergeCell ref="D56:J56"/>
    <mergeCell ref="D57:J57"/>
    <mergeCell ref="D58:J58"/>
    <mergeCell ref="D59:J59"/>
    <mergeCell ref="C50:J50"/>
    <mergeCell ref="G38:J38"/>
    <mergeCell ref="G39:J39"/>
    <mergeCell ref="G40:J40"/>
    <mergeCell ref="G41:J41"/>
    <mergeCell ref="G42:J42"/>
    <mergeCell ref="G43:J43"/>
    <mergeCell ref="D45:J45"/>
    <mergeCell ref="E46:J46"/>
    <mergeCell ref="E47:J47"/>
    <mergeCell ref="D33:J33"/>
    <mergeCell ref="G34:J34"/>
    <mergeCell ref="G35:J35"/>
    <mergeCell ref="D49:J49"/>
    <mergeCell ref="E48:J48"/>
    <mergeCell ref="G36:J36"/>
    <mergeCell ref="G37:J37"/>
    <mergeCell ref="C23:J23"/>
    <mergeCell ref="D25:J25"/>
    <mergeCell ref="D26:J26"/>
    <mergeCell ref="D28:J28"/>
    <mergeCell ref="D29:J29"/>
    <mergeCell ref="D31:J31"/>
    <mergeCell ref="C24:J24"/>
    <mergeCell ref="D32:J32"/>
    <mergeCell ref="F18:J18"/>
    <mergeCell ref="F21:J21"/>
    <mergeCell ref="D11:J11"/>
    <mergeCell ref="F19:J19"/>
    <mergeCell ref="F20:J20"/>
    <mergeCell ref="D14:J14"/>
    <mergeCell ref="D15:J15"/>
    <mergeCell ref="F16:J16"/>
    <mergeCell ref="F17:J17"/>
    <mergeCell ref="C9:J9"/>
    <mergeCell ref="D10:J10"/>
    <mergeCell ref="D13:J13"/>
    <mergeCell ref="C3:J3"/>
    <mergeCell ref="C4:J4"/>
    <mergeCell ref="C6:J6"/>
    <mergeCell ref="C7:J7"/>
  </mergeCells>
  <pageMargins left="0.5902778" right="0.5902778" top="0.5902778" bottom="0.5902778" header="0" footer="0"/>
  <pageSetup paperSize="9" orientation="portrait" scale="77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Havi-WORK\Martin Haueisen</dc:creator>
  <cp:lastModifiedBy>Havi-WORK\Martin Haueisen</cp:lastModifiedBy>
  <dcterms:created xsi:type="dcterms:W3CDTF">2018-04-03T12:52:24Z</dcterms:created>
  <dcterms:modified xsi:type="dcterms:W3CDTF">2018-04-03T12:52:34Z</dcterms:modified>
</cp:coreProperties>
</file>